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 &amp; Analysis\VAB reports &amp; data\2024 Data &amp; Reports\To Publish\May 2024 Posting\"/>
    </mc:Choice>
  </mc:AlternateContent>
  <xr:revisionPtr revIDLastSave="0" documentId="13_ncr:1_{05801128-47A7-4D32-BD81-14CE5FD75BEC}" xr6:coauthVersionLast="47" xr6:coauthVersionMax="47" xr10:uidLastSave="{00000000-0000-0000-0000-000000000000}"/>
  <bookViews>
    <workbookView xWindow="28680" yWindow="-120" windowWidth="29040" windowHeight="15840" tabRatio="762" firstSheet="19" activeTab="23" xr2:uid="{00000000-000D-0000-FFFF-FFFF00000000}"/>
  </bookViews>
  <sheets>
    <sheet name="2000" sheetId="18" r:id="rId1"/>
    <sheet name="2001" sheetId="17" r:id="rId2"/>
    <sheet name="2002" sheetId="16" r:id="rId3"/>
    <sheet name="2003" sheetId="15" r:id="rId4"/>
    <sheet name="2004" sheetId="14" r:id="rId5"/>
    <sheet name="2005" sheetId="13" r:id="rId6"/>
    <sheet name="2006" sheetId="12" r:id="rId7"/>
    <sheet name="2007" sheetId="11" r:id="rId8"/>
    <sheet name="2008" sheetId="10" r:id="rId9"/>
    <sheet name="2009" sheetId="3" r:id="rId10"/>
    <sheet name="2010" sheetId="2" r:id="rId11"/>
    <sheet name="2011" sheetId="1" r:id="rId12"/>
    <sheet name="2012" sheetId="19" r:id="rId13"/>
    <sheet name="2013" sheetId="21" r:id="rId14"/>
    <sheet name="2014" sheetId="24" r:id="rId15"/>
    <sheet name="2015" sheetId="25" r:id="rId16"/>
    <sheet name="2016" sheetId="26" r:id="rId17"/>
    <sheet name="2017" sheetId="27" r:id="rId18"/>
    <sheet name="2018" sheetId="28" r:id="rId19"/>
    <sheet name="2019" sheetId="29" r:id="rId20"/>
    <sheet name="2020" sheetId="30" r:id="rId21"/>
    <sheet name="2021" sheetId="32" r:id="rId22"/>
    <sheet name="2022" sheetId="33" r:id="rId23"/>
    <sheet name="2023" sheetId="34" r:id="rId24"/>
    <sheet name="Totals 1994-2023" sheetId="4" r:id="rId25"/>
    <sheet name="Petition Counts " sheetId="5" r:id="rId26"/>
    <sheet name="Percent Reductions" sheetId="6" r:id="rId27"/>
    <sheet name="Taxable Value Reductions" sheetId="7" r:id="rId28"/>
    <sheet name="Tax Dollars Shift" sheetId="8" r:id="rId29"/>
    <sheet name="Petitions Filed by Type" sheetId="22" r:id="rId30"/>
    <sheet name="Value Reduction by Type" sheetId="23" r:id="rId31"/>
  </sheets>
  <definedNames>
    <definedName name="_xlnm.Print_Area" localSheetId="3">'2003'!$A$1:$J$75</definedName>
    <definedName name="_xlnm.Print_Area" localSheetId="4">'2004'!$A$1:$J$73</definedName>
    <definedName name="_xlnm.Print_Area" localSheetId="6">'2006'!$A$1:$J$74</definedName>
    <definedName name="_xlnm.Print_Area" localSheetId="8">'2008'!$A$1:$K$78</definedName>
    <definedName name="_xlnm.Print_Area" localSheetId="9">'2009'!$A$1:$K$78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9" l="1"/>
  <c r="H7" i="29"/>
  <c r="H8" i="29"/>
  <c r="H9" i="29"/>
  <c r="H10" i="29"/>
  <c r="H11" i="29"/>
  <c r="H13" i="29"/>
  <c r="H14" i="29"/>
  <c r="H15" i="29"/>
  <c r="H16" i="29"/>
  <c r="H17" i="29"/>
  <c r="H18" i="29"/>
  <c r="H19" i="29"/>
  <c r="H21" i="29"/>
  <c r="H22" i="29"/>
  <c r="H23" i="29"/>
  <c r="H24" i="29"/>
  <c r="H25" i="29"/>
  <c r="H26" i="29"/>
  <c r="H27" i="29"/>
  <c r="H28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G44" i="33" l="1"/>
  <c r="G38" i="33"/>
  <c r="G39" i="33"/>
  <c r="G1" i="34"/>
  <c r="K1" i="34" s="1"/>
  <c r="D6" i="34"/>
  <c r="G6" i="34"/>
  <c r="D8" i="34"/>
  <c r="G8" i="34"/>
  <c r="D11" i="34"/>
  <c r="G11" i="34"/>
  <c r="D13" i="34"/>
  <c r="G13" i="34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I73" i="34"/>
  <c r="C32" i="4" s="1"/>
  <c r="D59" i="34"/>
  <c r="G10" i="34"/>
  <c r="G12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G53" i="34"/>
  <c r="G54" i="34"/>
  <c r="G55" i="34"/>
  <c r="G56" i="34"/>
  <c r="G57" i="34"/>
  <c r="G58" i="34"/>
  <c r="G59" i="34"/>
  <c r="G60" i="34"/>
  <c r="G61" i="34"/>
  <c r="G62" i="34"/>
  <c r="G63" i="34"/>
  <c r="G64" i="34"/>
  <c r="G65" i="34"/>
  <c r="G66" i="34"/>
  <c r="G67" i="34"/>
  <c r="G68" i="34"/>
  <c r="G69" i="34"/>
  <c r="G70" i="34"/>
  <c r="G71" i="34"/>
  <c r="G72" i="34"/>
  <c r="G7" i="34"/>
  <c r="L73" i="34"/>
  <c r="J32" i="4" s="1"/>
  <c r="K73" i="34"/>
  <c r="I32" i="4" s="1"/>
  <c r="J73" i="34"/>
  <c r="B32" i="4" s="1"/>
  <c r="H73" i="34"/>
  <c r="F32" i="4" s="1"/>
  <c r="F73" i="34"/>
  <c r="E73" i="34"/>
  <c r="C73" i="34"/>
  <c r="B73" i="34"/>
  <c r="D72" i="34"/>
  <c r="D70" i="34"/>
  <c r="D69" i="34"/>
  <c r="D68" i="34"/>
  <c r="D67" i="34"/>
  <c r="D66" i="34"/>
  <c r="D65" i="34"/>
  <c r="D64" i="34"/>
  <c r="D63" i="34"/>
  <c r="D62" i="34"/>
  <c r="D61" i="34"/>
  <c r="D60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2" i="34"/>
  <c r="D10" i="34"/>
  <c r="G9" i="34"/>
  <c r="D9" i="34"/>
  <c r="D7" i="34"/>
  <c r="B73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40" i="33"/>
  <c r="G41" i="33"/>
  <c r="G42" i="33"/>
  <c r="G43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64" i="33"/>
  <c r="G65" i="33"/>
  <c r="G66" i="33"/>
  <c r="G67" i="33"/>
  <c r="G68" i="33"/>
  <c r="G69" i="33"/>
  <c r="G70" i="33"/>
  <c r="G71" i="33"/>
  <c r="G72" i="33"/>
  <c r="D73" i="34" l="1"/>
  <c r="G73" i="34"/>
  <c r="D32" i="4"/>
  <c r="E32" i="4"/>
  <c r="G32" i="4" s="1"/>
  <c r="H32" i="4"/>
  <c r="D6" i="33"/>
  <c r="L73" i="33"/>
  <c r="J31" i="4" s="1"/>
  <c r="K73" i="33"/>
  <c r="I31" i="4" s="1"/>
  <c r="I73" i="33"/>
  <c r="C31" i="4" s="1"/>
  <c r="F73" i="33"/>
  <c r="E73" i="33"/>
  <c r="C73" i="33"/>
  <c r="G6" i="33"/>
  <c r="G1" i="33"/>
  <c r="K1" i="33" s="1"/>
  <c r="G20" i="30"/>
  <c r="D73" i="33" l="1"/>
  <c r="G73" i="33"/>
  <c r="H73" i="33"/>
  <c r="F31" i="4" s="1"/>
  <c r="J73" i="33"/>
  <c r="B31" i="4" s="1"/>
  <c r="E31" i="4" s="1"/>
  <c r="G38" i="29"/>
  <c r="G60" i="30"/>
  <c r="H66" i="30"/>
  <c r="N43" i="23"/>
  <c r="H17" i="30"/>
  <c r="G17" i="30"/>
  <c r="D17" i="30"/>
  <c r="G31" i="4" l="1"/>
  <c r="H31" i="4"/>
  <c r="D31" i="4"/>
  <c r="H27" i="30"/>
  <c r="H28" i="30"/>
  <c r="H29" i="30"/>
  <c r="H30" i="30"/>
  <c r="H31" i="30"/>
  <c r="H32" i="30"/>
  <c r="H33" i="30"/>
  <c r="D28" i="30"/>
  <c r="D30" i="30"/>
  <c r="G38" i="30"/>
  <c r="G33" i="30"/>
  <c r="H68" i="27"/>
  <c r="H73" i="32" l="1"/>
  <c r="J73" i="32"/>
  <c r="G60" i="32"/>
  <c r="G33" i="32"/>
  <c r="D52" i="32"/>
  <c r="D53" i="32"/>
  <c r="D54" i="32"/>
  <c r="G62" i="32"/>
  <c r="G63" i="32"/>
  <c r="G64" i="32"/>
  <c r="G65" i="32"/>
  <c r="G41" i="32"/>
  <c r="G42" i="32"/>
  <c r="G43" i="32"/>
  <c r="G46" i="32"/>
  <c r="G47" i="32"/>
  <c r="G48" i="32"/>
  <c r="G49" i="32"/>
  <c r="G50" i="32"/>
  <c r="D43" i="32"/>
  <c r="D46" i="32"/>
  <c r="D47" i="32"/>
  <c r="D48" i="32"/>
  <c r="D49" i="32"/>
  <c r="D50" i="32"/>
  <c r="G29" i="32"/>
  <c r="E73" i="32" l="1"/>
  <c r="F73" i="32"/>
  <c r="I73" i="32"/>
  <c r="C30" i="4" s="1"/>
  <c r="K73" i="32"/>
  <c r="I30" i="4" s="1"/>
  <c r="L73" i="32"/>
  <c r="J30" i="4" s="1"/>
  <c r="F30" i="4"/>
  <c r="B30" i="4"/>
  <c r="C73" i="32"/>
  <c r="B73" i="32"/>
  <c r="D73" i="32" s="1"/>
  <c r="G72" i="32"/>
  <c r="D71" i="32"/>
  <c r="G70" i="32"/>
  <c r="G69" i="32"/>
  <c r="D69" i="32"/>
  <c r="G67" i="32"/>
  <c r="D66" i="32"/>
  <c r="D65" i="32"/>
  <c r="D64" i="32"/>
  <c r="D63" i="32"/>
  <c r="G61" i="32"/>
  <c r="D61" i="32"/>
  <c r="D60" i="32"/>
  <c r="G59" i="32"/>
  <c r="D59" i="32"/>
  <c r="G58" i="32"/>
  <c r="D58" i="32"/>
  <c r="G57" i="32"/>
  <c r="D57" i="32"/>
  <c r="G56" i="32"/>
  <c r="D56" i="32"/>
  <c r="G55" i="32"/>
  <c r="D55" i="32"/>
  <c r="G54" i="32"/>
  <c r="G53" i="32"/>
  <c r="G52" i="32"/>
  <c r="G51" i="32"/>
  <c r="D51" i="32"/>
  <c r="D42" i="32"/>
  <c r="D41" i="32"/>
  <c r="G40" i="32"/>
  <c r="D40" i="32"/>
  <c r="G37" i="32"/>
  <c r="G36" i="32"/>
  <c r="D36" i="32"/>
  <c r="G35" i="32"/>
  <c r="G34" i="32"/>
  <c r="D34" i="32"/>
  <c r="G32" i="32"/>
  <c r="D32" i="32"/>
  <c r="G31" i="32"/>
  <c r="G30" i="32"/>
  <c r="G28" i="32"/>
  <c r="G25" i="32"/>
  <c r="G23" i="32"/>
  <c r="D23" i="32"/>
  <c r="G22" i="32"/>
  <c r="D22" i="32"/>
  <c r="G21" i="32"/>
  <c r="D21" i="32"/>
  <c r="G19" i="32"/>
  <c r="G18" i="32"/>
  <c r="D18" i="32"/>
  <c r="G16" i="32"/>
  <c r="D16" i="32"/>
  <c r="G15" i="32"/>
  <c r="G14" i="32"/>
  <c r="D14" i="32"/>
  <c r="G13" i="32"/>
  <c r="D13" i="32"/>
  <c r="G11" i="32"/>
  <c r="D11" i="32"/>
  <c r="G10" i="32"/>
  <c r="D10" i="32"/>
  <c r="G9" i="32"/>
  <c r="G8" i="32"/>
  <c r="G7" i="32"/>
  <c r="D7" i="32"/>
  <c r="G6" i="32"/>
  <c r="D6" i="32"/>
  <c r="G1" i="32"/>
  <c r="K1" i="32" s="1"/>
  <c r="G45" i="28"/>
  <c r="D45" i="28"/>
  <c r="G6" i="30"/>
  <c r="G7" i="30"/>
  <c r="D6" i="30"/>
  <c r="J6" i="30"/>
  <c r="J73" i="30" s="1"/>
  <c r="B29" i="4" s="1"/>
  <c r="H68" i="30"/>
  <c r="H39" i="30"/>
  <c r="G29" i="30"/>
  <c r="J11" i="30"/>
  <c r="D11" i="30"/>
  <c r="G11" i="30"/>
  <c r="H15" i="30"/>
  <c r="G15" i="30"/>
  <c r="D19" i="30"/>
  <c r="D21" i="30"/>
  <c r="D22" i="30"/>
  <c r="D23" i="30"/>
  <c r="D32" i="30"/>
  <c r="D33" i="30"/>
  <c r="D34" i="30"/>
  <c r="D36" i="30"/>
  <c r="D38" i="30"/>
  <c r="D40" i="30"/>
  <c r="H8" i="30"/>
  <c r="H10" i="30"/>
  <c r="H13" i="30"/>
  <c r="H14" i="30"/>
  <c r="H16" i="30"/>
  <c r="H18" i="30"/>
  <c r="H19" i="30"/>
  <c r="H21" i="30"/>
  <c r="H22" i="30"/>
  <c r="H23" i="30"/>
  <c r="H24" i="30"/>
  <c r="H25" i="30"/>
  <c r="H26" i="30"/>
  <c r="H34" i="30"/>
  <c r="H35" i="30"/>
  <c r="H36" i="30"/>
  <c r="H37" i="30"/>
  <c r="H38" i="30"/>
  <c r="H40" i="30"/>
  <c r="H41" i="30"/>
  <c r="H42" i="30"/>
  <c r="H43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64" i="30"/>
  <c r="H65" i="30"/>
  <c r="H67" i="30"/>
  <c r="H69" i="30"/>
  <c r="H70" i="30"/>
  <c r="H71" i="30"/>
  <c r="H72" i="30"/>
  <c r="G71" i="30"/>
  <c r="D64" i="30"/>
  <c r="D59" i="30"/>
  <c r="D60" i="30"/>
  <c r="D61" i="30"/>
  <c r="D63" i="30"/>
  <c r="D69" i="30"/>
  <c r="D71" i="30"/>
  <c r="L73" i="30"/>
  <c r="J29" i="4" s="1"/>
  <c r="K73" i="30"/>
  <c r="I29" i="4" s="1"/>
  <c r="I73" i="30"/>
  <c r="C29" i="4" s="1"/>
  <c r="F73" i="30"/>
  <c r="E73" i="30"/>
  <c r="C73" i="30"/>
  <c r="B73" i="30"/>
  <c r="G72" i="30"/>
  <c r="G70" i="30"/>
  <c r="G69" i="30"/>
  <c r="G67" i="30"/>
  <c r="G65" i="30"/>
  <c r="G64" i="30"/>
  <c r="G63" i="30"/>
  <c r="G62" i="30"/>
  <c r="G61" i="30"/>
  <c r="G59" i="30"/>
  <c r="G58" i="30"/>
  <c r="D58" i="30"/>
  <c r="G57" i="30"/>
  <c r="D57" i="30"/>
  <c r="G56" i="30"/>
  <c r="D56" i="30"/>
  <c r="G55" i="30"/>
  <c r="D55" i="30"/>
  <c r="G54" i="30"/>
  <c r="G53" i="30"/>
  <c r="D53" i="30"/>
  <c r="G52" i="30"/>
  <c r="D52" i="30"/>
  <c r="G51" i="30"/>
  <c r="D51" i="30"/>
  <c r="G50" i="30"/>
  <c r="D50" i="30"/>
  <c r="G49" i="30"/>
  <c r="D49" i="30"/>
  <c r="G48" i="30"/>
  <c r="D48" i="30"/>
  <c r="G47" i="30"/>
  <c r="D47" i="30"/>
  <c r="G46" i="30"/>
  <c r="D46" i="30"/>
  <c r="G42" i="30"/>
  <c r="D42" i="30"/>
  <c r="G41" i="30"/>
  <c r="D41" i="30"/>
  <c r="G40" i="30"/>
  <c r="G37" i="30"/>
  <c r="G36" i="30"/>
  <c r="G35" i="30"/>
  <c r="G34" i="30"/>
  <c r="G32" i="30"/>
  <c r="G31" i="30"/>
  <c r="G30" i="30"/>
  <c r="G28" i="30"/>
  <c r="G25" i="30"/>
  <c r="G24" i="30"/>
  <c r="G23" i="30"/>
  <c r="G22" i="30"/>
  <c r="G21" i="30"/>
  <c r="G19" i="30"/>
  <c r="G18" i="30"/>
  <c r="D18" i="30"/>
  <c r="G16" i="30"/>
  <c r="D16" i="30"/>
  <c r="G14" i="30"/>
  <c r="D14" i="30"/>
  <c r="G13" i="30"/>
  <c r="D13" i="30"/>
  <c r="G12" i="30"/>
  <c r="G10" i="30"/>
  <c r="D10" i="30"/>
  <c r="G9" i="30"/>
  <c r="G8" i="30"/>
  <c r="D8" i="30"/>
  <c r="G1" i="30"/>
  <c r="K1" i="30" s="1"/>
  <c r="G72" i="29"/>
  <c r="G70" i="29"/>
  <c r="G30" i="29"/>
  <c r="G19" i="29"/>
  <c r="D19" i="29"/>
  <c r="G6" i="29"/>
  <c r="G7" i="29"/>
  <c r="G8" i="29"/>
  <c r="G9" i="29"/>
  <c r="D6" i="29"/>
  <c r="G62" i="29"/>
  <c r="F73" i="28"/>
  <c r="D69" i="29"/>
  <c r="D71" i="29"/>
  <c r="D13" i="29"/>
  <c r="D14" i="29"/>
  <c r="D16" i="29"/>
  <c r="D18" i="29"/>
  <c r="D21" i="29"/>
  <c r="D22" i="29"/>
  <c r="D23" i="29"/>
  <c r="D26" i="29"/>
  <c r="D27" i="29"/>
  <c r="D28" i="29"/>
  <c r="D32" i="29"/>
  <c r="D33" i="29"/>
  <c r="D34" i="29"/>
  <c r="D36" i="29"/>
  <c r="D40" i="29"/>
  <c r="D41" i="29"/>
  <c r="D42" i="29"/>
  <c r="D46" i="29"/>
  <c r="D47" i="29"/>
  <c r="D48" i="29"/>
  <c r="D49" i="29"/>
  <c r="D50" i="29"/>
  <c r="D51" i="29"/>
  <c r="D52" i="29"/>
  <c r="D53" i="29"/>
  <c r="D55" i="29"/>
  <c r="D56" i="29"/>
  <c r="D57" i="29"/>
  <c r="D58" i="29"/>
  <c r="D59" i="29"/>
  <c r="D61" i="29"/>
  <c r="D63" i="29"/>
  <c r="D64" i="29"/>
  <c r="D65" i="29"/>
  <c r="D66" i="29"/>
  <c r="C27" i="4"/>
  <c r="L73" i="29"/>
  <c r="J28" i="4" s="1"/>
  <c r="K73" i="29"/>
  <c r="I28" i="4" s="1"/>
  <c r="J73" i="29"/>
  <c r="B28" i="4" s="1"/>
  <c r="I73" i="29"/>
  <c r="C28" i="4" s="1"/>
  <c r="F73" i="29"/>
  <c r="E73" i="29"/>
  <c r="C73" i="29"/>
  <c r="B73" i="29"/>
  <c r="G71" i="29"/>
  <c r="G69" i="29"/>
  <c r="G67" i="29"/>
  <c r="G65" i="29"/>
  <c r="G64" i="29"/>
  <c r="G63" i="29"/>
  <c r="G61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2" i="29"/>
  <c r="G41" i="29"/>
  <c r="G40" i="29"/>
  <c r="G37" i="29"/>
  <c r="G36" i="29"/>
  <c r="G35" i="29"/>
  <c r="G34" i="29"/>
  <c r="G33" i="29"/>
  <c r="G32" i="29"/>
  <c r="G31" i="29"/>
  <c r="G28" i="29"/>
  <c r="G27" i="29"/>
  <c r="G25" i="29"/>
  <c r="G24" i="29"/>
  <c r="G23" i="29"/>
  <c r="G22" i="29"/>
  <c r="G21" i="29"/>
  <c r="G20" i="29"/>
  <c r="G18" i="29"/>
  <c r="G17" i="29"/>
  <c r="G16" i="29"/>
  <c r="G15" i="29"/>
  <c r="G14" i="29"/>
  <c r="G13" i="29"/>
  <c r="G12" i="29"/>
  <c r="G11" i="29"/>
  <c r="D11" i="29"/>
  <c r="G10" i="29"/>
  <c r="D10" i="29"/>
  <c r="D8" i="29"/>
  <c r="G1" i="29"/>
  <c r="K1" i="29" s="1"/>
  <c r="L73" i="28"/>
  <c r="J27" i="4"/>
  <c r="G58" i="28"/>
  <c r="G59" i="28"/>
  <c r="G60" i="28"/>
  <c r="G61" i="28"/>
  <c r="G62" i="28"/>
  <c r="G63" i="28"/>
  <c r="G64" i="28"/>
  <c r="G65" i="28"/>
  <c r="G67" i="28"/>
  <c r="G69" i="28"/>
  <c r="G70" i="28"/>
  <c r="G71" i="28"/>
  <c r="G72" i="28"/>
  <c r="G9" i="28"/>
  <c r="G10" i="28"/>
  <c r="G11" i="28"/>
  <c r="G13" i="28"/>
  <c r="G14" i="28"/>
  <c r="G15" i="28"/>
  <c r="G16" i="28"/>
  <c r="G17" i="28"/>
  <c r="G18" i="28"/>
  <c r="G19" i="28"/>
  <c r="G20" i="28"/>
  <c r="G21" i="28"/>
  <c r="G22" i="28"/>
  <c r="G23" i="28"/>
  <c r="G25" i="28"/>
  <c r="G6" i="28"/>
  <c r="G7" i="28"/>
  <c r="G8" i="28"/>
  <c r="D14" i="28"/>
  <c r="D13" i="28"/>
  <c r="D10" i="28"/>
  <c r="D11" i="28"/>
  <c r="D26" i="28"/>
  <c r="D28" i="28"/>
  <c r="D32" i="28"/>
  <c r="D33" i="28"/>
  <c r="D34" i="28"/>
  <c r="D36" i="28"/>
  <c r="D40" i="28"/>
  <c r="D41" i="28"/>
  <c r="D42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3" i="28"/>
  <c r="D64" i="28"/>
  <c r="D65" i="28"/>
  <c r="D66" i="28"/>
  <c r="D69" i="28"/>
  <c r="D71" i="28"/>
  <c r="D18" i="28"/>
  <c r="D19" i="28"/>
  <c r="D21" i="28"/>
  <c r="D22" i="28"/>
  <c r="D23" i="28"/>
  <c r="D16" i="28"/>
  <c r="G28" i="28"/>
  <c r="G30" i="28"/>
  <c r="G31" i="28"/>
  <c r="G32" i="28"/>
  <c r="G33" i="28"/>
  <c r="G34" i="28"/>
  <c r="G35" i="28"/>
  <c r="G36" i="28"/>
  <c r="G37" i="28"/>
  <c r="G38" i="28"/>
  <c r="G40" i="28"/>
  <c r="G41" i="28"/>
  <c r="G42" i="28"/>
  <c r="G43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L43" i="22"/>
  <c r="J43" i="22"/>
  <c r="K43" i="22"/>
  <c r="K73" i="28"/>
  <c r="I27" i="4"/>
  <c r="J73" i="28"/>
  <c r="B27" i="4"/>
  <c r="E27" i="4" s="1"/>
  <c r="I73" i="28"/>
  <c r="G1" i="28"/>
  <c r="K1" i="28"/>
  <c r="D29" i="27"/>
  <c r="H20" i="28"/>
  <c r="H20" i="27"/>
  <c r="L43" i="23"/>
  <c r="D33" i="27"/>
  <c r="D11" i="27"/>
  <c r="G1" i="27"/>
  <c r="E73" i="28"/>
  <c r="G73" i="28"/>
  <c r="H56" i="28"/>
  <c r="H55" i="28"/>
  <c r="H54" i="28"/>
  <c r="H53" i="28"/>
  <c r="H42" i="28"/>
  <c r="H41" i="28"/>
  <c r="H40" i="28"/>
  <c r="H39" i="28"/>
  <c r="H37" i="28"/>
  <c r="H36" i="28"/>
  <c r="H35" i="28"/>
  <c r="H32" i="28"/>
  <c r="H31" i="28"/>
  <c r="H28" i="28"/>
  <c r="H26" i="28"/>
  <c r="H25" i="28"/>
  <c r="H24" i="28"/>
  <c r="H22" i="28"/>
  <c r="H19" i="28"/>
  <c r="H16" i="28"/>
  <c r="H15" i="28"/>
  <c r="H13" i="28"/>
  <c r="H9" i="28"/>
  <c r="H8" i="28"/>
  <c r="D8" i="28"/>
  <c r="H66" i="27"/>
  <c r="H45" i="27"/>
  <c r="H66" i="26"/>
  <c r="H45" i="26"/>
  <c r="H20" i="26"/>
  <c r="D20" i="26"/>
  <c r="H62" i="26"/>
  <c r="D62" i="26"/>
  <c r="D28" i="27"/>
  <c r="G28" i="27"/>
  <c r="H28" i="27"/>
  <c r="K43" i="23"/>
  <c r="J73" i="27"/>
  <c r="B26" i="4"/>
  <c r="H12" i="27"/>
  <c r="H11" i="27"/>
  <c r="G68" i="26"/>
  <c r="H68" i="26"/>
  <c r="H11" i="26"/>
  <c r="H72" i="27"/>
  <c r="G72" i="27"/>
  <c r="D72" i="27"/>
  <c r="H71" i="27"/>
  <c r="G71" i="27"/>
  <c r="D71" i="27"/>
  <c r="H70" i="27"/>
  <c r="G70" i="27"/>
  <c r="D70" i="27"/>
  <c r="H69" i="27"/>
  <c r="G69" i="27"/>
  <c r="D69" i="27"/>
  <c r="H67" i="27"/>
  <c r="G67" i="27"/>
  <c r="D67" i="27"/>
  <c r="G66" i="27"/>
  <c r="D66" i="27"/>
  <c r="H65" i="27"/>
  <c r="G65" i="27"/>
  <c r="D65" i="27"/>
  <c r="H64" i="27"/>
  <c r="G64" i="27"/>
  <c r="D64" i="27"/>
  <c r="H63" i="27"/>
  <c r="G63" i="27"/>
  <c r="D63" i="27"/>
  <c r="G62" i="27"/>
  <c r="D62" i="27"/>
  <c r="H61" i="27"/>
  <c r="G61" i="27"/>
  <c r="D61" i="27"/>
  <c r="H60" i="27"/>
  <c r="G60" i="27"/>
  <c r="D60" i="27"/>
  <c r="H59" i="27"/>
  <c r="G59" i="27"/>
  <c r="D59" i="27"/>
  <c r="H58" i="27"/>
  <c r="G58" i="27"/>
  <c r="D58" i="27"/>
  <c r="H57" i="27"/>
  <c r="G57" i="27"/>
  <c r="D57" i="27"/>
  <c r="H56" i="27"/>
  <c r="G56" i="27"/>
  <c r="D56" i="27"/>
  <c r="H55" i="27"/>
  <c r="G55" i="27"/>
  <c r="D55" i="27"/>
  <c r="H54" i="27"/>
  <c r="G54" i="27"/>
  <c r="D54" i="27"/>
  <c r="H53" i="27"/>
  <c r="G53" i="27"/>
  <c r="D53" i="27"/>
  <c r="H52" i="27"/>
  <c r="G52" i="27"/>
  <c r="D52" i="27"/>
  <c r="H51" i="27"/>
  <c r="G51" i="27"/>
  <c r="D51" i="27"/>
  <c r="H50" i="27"/>
  <c r="G50" i="27"/>
  <c r="D50" i="27"/>
  <c r="H49" i="27"/>
  <c r="G49" i="27"/>
  <c r="D49" i="27"/>
  <c r="H48" i="27"/>
  <c r="G48" i="27"/>
  <c r="D48" i="27"/>
  <c r="H47" i="27"/>
  <c r="G47" i="27"/>
  <c r="D47" i="27"/>
  <c r="H46" i="27"/>
  <c r="G46" i="27"/>
  <c r="D46" i="27"/>
  <c r="G45" i="27"/>
  <c r="D45" i="27"/>
  <c r="H44" i="27"/>
  <c r="D44" i="27"/>
  <c r="H43" i="27"/>
  <c r="G43" i="27"/>
  <c r="D43" i="27"/>
  <c r="H42" i="27"/>
  <c r="G42" i="27"/>
  <c r="D42" i="27"/>
  <c r="H41" i="27"/>
  <c r="G41" i="27"/>
  <c r="D41" i="27"/>
  <c r="H40" i="27"/>
  <c r="G40" i="27"/>
  <c r="D40" i="27"/>
  <c r="H39" i="27"/>
  <c r="G39" i="27"/>
  <c r="D39" i="27"/>
  <c r="H38" i="27"/>
  <c r="G38" i="27"/>
  <c r="D38" i="27"/>
  <c r="H37" i="27"/>
  <c r="G37" i="27"/>
  <c r="D37" i="27"/>
  <c r="H36" i="27"/>
  <c r="G36" i="27"/>
  <c r="D36" i="27"/>
  <c r="H35" i="27"/>
  <c r="G35" i="27"/>
  <c r="D35" i="27"/>
  <c r="H34" i="27"/>
  <c r="G34" i="27"/>
  <c r="D34" i="27"/>
  <c r="H33" i="27"/>
  <c r="G33" i="27"/>
  <c r="H32" i="27"/>
  <c r="G32" i="27"/>
  <c r="D32" i="27"/>
  <c r="G30" i="27"/>
  <c r="D30" i="27"/>
  <c r="G29" i="27"/>
  <c r="H27" i="27"/>
  <c r="G27" i="27"/>
  <c r="D27" i="27"/>
  <c r="H26" i="27"/>
  <c r="G26" i="27"/>
  <c r="D26" i="27"/>
  <c r="H25" i="27"/>
  <c r="G25" i="27"/>
  <c r="D25" i="27"/>
  <c r="H24" i="27"/>
  <c r="G24" i="27"/>
  <c r="D24" i="27"/>
  <c r="H23" i="27"/>
  <c r="G23" i="27"/>
  <c r="D23" i="27"/>
  <c r="H22" i="27"/>
  <c r="G22" i="27"/>
  <c r="D22" i="27"/>
  <c r="H21" i="27"/>
  <c r="G21" i="27"/>
  <c r="D21" i="27"/>
  <c r="G20" i="27"/>
  <c r="H19" i="27"/>
  <c r="G19" i="27"/>
  <c r="D19" i="27"/>
  <c r="H18" i="27"/>
  <c r="G18" i="27"/>
  <c r="D18" i="27"/>
  <c r="H17" i="27"/>
  <c r="G17" i="27"/>
  <c r="D17" i="27"/>
  <c r="H16" i="27"/>
  <c r="G16" i="27"/>
  <c r="D16" i="27"/>
  <c r="H15" i="27"/>
  <c r="G15" i="27"/>
  <c r="D15" i="27"/>
  <c r="H14" i="27"/>
  <c r="G14" i="27"/>
  <c r="D14" i="27"/>
  <c r="H13" i="27"/>
  <c r="G13" i="27"/>
  <c r="D13" i="27"/>
  <c r="G12" i="27"/>
  <c r="D12" i="27"/>
  <c r="G11" i="27"/>
  <c r="H10" i="27"/>
  <c r="G10" i="27"/>
  <c r="D10" i="27"/>
  <c r="H9" i="27"/>
  <c r="G9" i="27"/>
  <c r="D9" i="27"/>
  <c r="H8" i="27"/>
  <c r="G8" i="27"/>
  <c r="D8" i="27"/>
  <c r="H7" i="27"/>
  <c r="G7" i="27"/>
  <c r="D7" i="27"/>
  <c r="H6" i="27"/>
  <c r="G6" i="27"/>
  <c r="D44" i="26"/>
  <c r="G44" i="26"/>
  <c r="H44" i="26"/>
  <c r="H47" i="26"/>
  <c r="H48" i="26"/>
  <c r="H33" i="26"/>
  <c r="H18" i="26"/>
  <c r="H6" i="26"/>
  <c r="D6" i="26"/>
  <c r="G6" i="26"/>
  <c r="D11" i="26"/>
  <c r="G11" i="26"/>
  <c r="D12" i="26"/>
  <c r="G12" i="26"/>
  <c r="D18" i="26"/>
  <c r="G18" i="26"/>
  <c r="H56" i="26"/>
  <c r="J43" i="23"/>
  <c r="H29" i="26"/>
  <c r="L73" i="26"/>
  <c r="J25" i="4"/>
  <c r="K73" i="26"/>
  <c r="I25" i="4"/>
  <c r="J73" i="26"/>
  <c r="B25" i="4"/>
  <c r="E25" i="4" s="1"/>
  <c r="I73" i="26"/>
  <c r="C25" i="4"/>
  <c r="F73" i="26"/>
  <c r="E73" i="26"/>
  <c r="C73" i="26"/>
  <c r="H73" i="26"/>
  <c r="F25" i="4"/>
  <c r="D73" i="26"/>
  <c r="B73" i="26"/>
  <c r="H72" i="26"/>
  <c r="G72" i="26"/>
  <c r="D72" i="26"/>
  <c r="H71" i="26"/>
  <c r="G71" i="26"/>
  <c r="D71" i="26"/>
  <c r="H70" i="26"/>
  <c r="G70" i="26"/>
  <c r="D70" i="26"/>
  <c r="H69" i="26"/>
  <c r="G69" i="26"/>
  <c r="D69" i="26"/>
  <c r="D68" i="26"/>
  <c r="H67" i="26"/>
  <c r="G67" i="26"/>
  <c r="D67" i="26"/>
  <c r="G66" i="26"/>
  <c r="D66" i="26"/>
  <c r="H65" i="26"/>
  <c r="G65" i="26"/>
  <c r="D65" i="26"/>
  <c r="H64" i="26"/>
  <c r="G64" i="26"/>
  <c r="D64" i="26"/>
  <c r="H63" i="26"/>
  <c r="G63" i="26"/>
  <c r="D63" i="26"/>
  <c r="G62" i="26"/>
  <c r="H61" i="26"/>
  <c r="G61" i="26"/>
  <c r="D61" i="26"/>
  <c r="H60" i="26"/>
  <c r="G60" i="26"/>
  <c r="D60" i="26"/>
  <c r="H59" i="26"/>
  <c r="G59" i="26"/>
  <c r="D59" i="26"/>
  <c r="H58" i="26"/>
  <c r="G58" i="26"/>
  <c r="D58" i="26"/>
  <c r="H57" i="26"/>
  <c r="G57" i="26"/>
  <c r="D57" i="26"/>
  <c r="G56" i="26"/>
  <c r="D56" i="26"/>
  <c r="H55" i="26"/>
  <c r="G55" i="26"/>
  <c r="D55" i="26"/>
  <c r="H54" i="26"/>
  <c r="G54" i="26"/>
  <c r="D54" i="26"/>
  <c r="H53" i="26"/>
  <c r="G53" i="26"/>
  <c r="D53" i="26"/>
  <c r="H52" i="26"/>
  <c r="G52" i="26"/>
  <c r="D52" i="26"/>
  <c r="H51" i="26"/>
  <c r="G51" i="26"/>
  <c r="D51" i="26"/>
  <c r="H50" i="26"/>
  <c r="G50" i="26"/>
  <c r="D50" i="26"/>
  <c r="H49" i="26"/>
  <c r="G49" i="26"/>
  <c r="D49" i="26"/>
  <c r="G48" i="26"/>
  <c r="D48" i="26"/>
  <c r="G47" i="26"/>
  <c r="D47" i="26"/>
  <c r="H46" i="26"/>
  <c r="G46" i="26"/>
  <c r="D46" i="26"/>
  <c r="G45" i="26"/>
  <c r="D45" i="26"/>
  <c r="H43" i="26"/>
  <c r="G43" i="26"/>
  <c r="D43" i="26"/>
  <c r="H42" i="26"/>
  <c r="G42" i="26"/>
  <c r="D42" i="26"/>
  <c r="H41" i="26"/>
  <c r="G41" i="26"/>
  <c r="D41" i="26"/>
  <c r="H40" i="26"/>
  <c r="G40" i="26"/>
  <c r="D40" i="26"/>
  <c r="H39" i="26"/>
  <c r="G39" i="26"/>
  <c r="D39" i="26"/>
  <c r="H38" i="26"/>
  <c r="G38" i="26"/>
  <c r="D38" i="26"/>
  <c r="H37" i="26"/>
  <c r="G37" i="26"/>
  <c r="D37" i="26"/>
  <c r="H36" i="26"/>
  <c r="G36" i="26"/>
  <c r="D36" i="26"/>
  <c r="H35" i="26"/>
  <c r="G35" i="26"/>
  <c r="D35" i="26"/>
  <c r="H34" i="26"/>
  <c r="G34" i="26"/>
  <c r="D34" i="26"/>
  <c r="G33" i="26"/>
  <c r="D33" i="26"/>
  <c r="H32" i="26"/>
  <c r="G32" i="26"/>
  <c r="D32" i="26"/>
  <c r="H31" i="26"/>
  <c r="G31" i="26"/>
  <c r="D31" i="26"/>
  <c r="G30" i="26"/>
  <c r="D30" i="26"/>
  <c r="G29" i="26"/>
  <c r="D29" i="26"/>
  <c r="H28" i="26"/>
  <c r="G28" i="26"/>
  <c r="D28" i="26"/>
  <c r="H27" i="26"/>
  <c r="G27" i="26"/>
  <c r="D27" i="26"/>
  <c r="H26" i="26"/>
  <c r="G26" i="26"/>
  <c r="D26" i="26"/>
  <c r="H25" i="26"/>
  <c r="G25" i="26"/>
  <c r="D25" i="26"/>
  <c r="H24" i="26"/>
  <c r="G24" i="26"/>
  <c r="D24" i="26"/>
  <c r="H23" i="26"/>
  <c r="G23" i="26"/>
  <c r="D23" i="26"/>
  <c r="H22" i="26"/>
  <c r="G22" i="26"/>
  <c r="D22" i="26"/>
  <c r="H21" i="26"/>
  <c r="G21" i="26"/>
  <c r="D21" i="26"/>
  <c r="G20" i="26"/>
  <c r="H19" i="26"/>
  <c r="G19" i="26"/>
  <c r="D19" i="26"/>
  <c r="H17" i="26"/>
  <c r="G17" i="26"/>
  <c r="D17" i="26"/>
  <c r="H16" i="26"/>
  <c r="G16" i="26"/>
  <c r="D16" i="26"/>
  <c r="H15" i="26"/>
  <c r="G15" i="26"/>
  <c r="D15" i="26"/>
  <c r="H14" i="26"/>
  <c r="G14" i="26"/>
  <c r="D14" i="26"/>
  <c r="H13" i="26"/>
  <c r="G13" i="26"/>
  <c r="D13" i="26"/>
  <c r="H10" i="26"/>
  <c r="G10" i="26"/>
  <c r="D10" i="26"/>
  <c r="H9" i="26"/>
  <c r="G9" i="26"/>
  <c r="D9" i="26"/>
  <c r="H8" i="26"/>
  <c r="G8" i="26"/>
  <c r="D8" i="26"/>
  <c r="H7" i="26"/>
  <c r="G7" i="26"/>
  <c r="D7" i="26"/>
  <c r="G1" i="26"/>
  <c r="H48" i="25"/>
  <c r="H47" i="25"/>
  <c r="H18" i="24"/>
  <c r="H69" i="25"/>
  <c r="H68" i="25"/>
  <c r="H67" i="25"/>
  <c r="H65" i="25"/>
  <c r="H64" i="25"/>
  <c r="H63" i="25"/>
  <c r="H62" i="25"/>
  <c r="H61" i="25"/>
  <c r="H60" i="25"/>
  <c r="H59" i="25"/>
  <c r="H58" i="25"/>
  <c r="H57" i="25"/>
  <c r="H55" i="25"/>
  <c r="H54" i="25"/>
  <c r="H53" i="25"/>
  <c r="H52" i="25"/>
  <c r="H51" i="25"/>
  <c r="H50" i="25"/>
  <c r="H49" i="25"/>
  <c r="H46" i="25"/>
  <c r="H45" i="25"/>
  <c r="H44" i="25"/>
  <c r="H43" i="25"/>
  <c r="H42" i="25"/>
  <c r="H41" i="25"/>
  <c r="H40" i="25"/>
  <c r="H37" i="25"/>
  <c r="H36" i="25"/>
  <c r="H35" i="25"/>
  <c r="H34" i="25"/>
  <c r="H33" i="25"/>
  <c r="H32" i="25"/>
  <c r="H23" i="25"/>
  <c r="H22" i="25"/>
  <c r="H21" i="25"/>
  <c r="H20" i="25"/>
  <c r="H19" i="25"/>
  <c r="H17" i="25"/>
  <c r="H16" i="25"/>
  <c r="H15" i="25"/>
  <c r="H14" i="25"/>
  <c r="H13" i="25"/>
  <c r="H10" i="25"/>
  <c r="H38" i="24"/>
  <c r="M43" i="23"/>
  <c r="C43" i="23"/>
  <c r="D43" i="23"/>
  <c r="E43" i="23"/>
  <c r="F43" i="23"/>
  <c r="G43" i="23"/>
  <c r="H43" i="23"/>
  <c r="I43" i="23"/>
  <c r="C43" i="22"/>
  <c r="D43" i="22"/>
  <c r="E43" i="22"/>
  <c r="F43" i="22"/>
  <c r="G43" i="22"/>
  <c r="H43" i="22"/>
  <c r="I43" i="22"/>
  <c r="H3" i="4"/>
  <c r="H4" i="4"/>
  <c r="H5" i="4"/>
  <c r="H6" i="4"/>
  <c r="H7" i="4"/>
  <c r="H8" i="4"/>
  <c r="H9" i="4"/>
  <c r="H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H11" i="4"/>
  <c r="H12" i="4"/>
  <c r="H13" i="4"/>
  <c r="H14" i="4"/>
  <c r="H15" i="4"/>
  <c r="H16" i="4"/>
  <c r="C17" i="4"/>
  <c r="B20" i="4"/>
  <c r="G1" i="25"/>
  <c r="D6" i="25"/>
  <c r="G6" i="25"/>
  <c r="H6" i="25"/>
  <c r="D7" i="25"/>
  <c r="G7" i="25"/>
  <c r="H7" i="25"/>
  <c r="D8" i="25"/>
  <c r="G8" i="25"/>
  <c r="H8" i="25"/>
  <c r="D9" i="25"/>
  <c r="G9" i="25"/>
  <c r="H9" i="25"/>
  <c r="D10" i="25"/>
  <c r="G10" i="25"/>
  <c r="D11" i="25"/>
  <c r="G11" i="25"/>
  <c r="D12" i="25"/>
  <c r="G12" i="25"/>
  <c r="H12" i="25"/>
  <c r="D13" i="25"/>
  <c r="G13" i="25"/>
  <c r="D14" i="25"/>
  <c r="G14" i="25"/>
  <c r="D15" i="25"/>
  <c r="G15" i="25"/>
  <c r="D16" i="25"/>
  <c r="G16" i="25"/>
  <c r="D17" i="25"/>
  <c r="G17" i="25"/>
  <c r="D18" i="25"/>
  <c r="G18" i="25"/>
  <c r="D19" i="25"/>
  <c r="G19" i="25"/>
  <c r="D20" i="25"/>
  <c r="G20" i="25"/>
  <c r="D21" i="25"/>
  <c r="G21" i="25"/>
  <c r="D22" i="25"/>
  <c r="G22" i="25"/>
  <c r="D23" i="25"/>
  <c r="G23" i="25"/>
  <c r="D24" i="25"/>
  <c r="G24" i="25"/>
  <c r="H24" i="25"/>
  <c r="D25" i="25"/>
  <c r="G25" i="25"/>
  <c r="H25" i="25"/>
  <c r="D26" i="25"/>
  <c r="G26" i="25"/>
  <c r="H26" i="25"/>
  <c r="D27" i="25"/>
  <c r="G27" i="25"/>
  <c r="H27" i="25"/>
  <c r="D28" i="25"/>
  <c r="G28" i="25"/>
  <c r="H28" i="25"/>
  <c r="D29" i="25"/>
  <c r="G29" i="25"/>
  <c r="D30" i="25"/>
  <c r="G30" i="25"/>
  <c r="D31" i="25"/>
  <c r="G31" i="25"/>
  <c r="H31" i="25"/>
  <c r="D32" i="25"/>
  <c r="G32" i="25"/>
  <c r="D33" i="25"/>
  <c r="G33" i="25"/>
  <c r="D34" i="25"/>
  <c r="G34" i="25"/>
  <c r="D35" i="25"/>
  <c r="G35" i="25"/>
  <c r="D36" i="25"/>
  <c r="G36" i="25"/>
  <c r="D37" i="25"/>
  <c r="G37" i="25"/>
  <c r="D38" i="25"/>
  <c r="G38" i="25"/>
  <c r="H38" i="25"/>
  <c r="D39" i="25"/>
  <c r="G39" i="25"/>
  <c r="H39" i="25"/>
  <c r="D40" i="25"/>
  <c r="G40" i="25"/>
  <c r="D41" i="25"/>
  <c r="G41" i="25"/>
  <c r="D42" i="25"/>
  <c r="G42" i="25"/>
  <c r="D43" i="25"/>
  <c r="G43" i="25"/>
  <c r="D44" i="25"/>
  <c r="G44" i="25"/>
  <c r="D45" i="25"/>
  <c r="G45" i="25"/>
  <c r="D46" i="25"/>
  <c r="G46" i="25"/>
  <c r="D47" i="25"/>
  <c r="G47" i="25"/>
  <c r="D48" i="25"/>
  <c r="G48" i="25"/>
  <c r="D49" i="25"/>
  <c r="G49" i="25"/>
  <c r="D50" i="25"/>
  <c r="G50" i="25"/>
  <c r="D51" i="25"/>
  <c r="G51" i="25"/>
  <c r="D52" i="25"/>
  <c r="G52" i="25"/>
  <c r="D53" i="25"/>
  <c r="G53" i="25"/>
  <c r="D54" i="25"/>
  <c r="G54" i="25"/>
  <c r="D55" i="25"/>
  <c r="G55" i="25"/>
  <c r="D56" i="25"/>
  <c r="G56" i="25"/>
  <c r="D57" i="25"/>
  <c r="G57" i="25"/>
  <c r="D58" i="25"/>
  <c r="G58" i="25"/>
  <c r="D59" i="25"/>
  <c r="G59" i="25"/>
  <c r="D60" i="25"/>
  <c r="G60" i="25"/>
  <c r="D61" i="25"/>
  <c r="G61" i="25"/>
  <c r="D62" i="25"/>
  <c r="G62" i="25"/>
  <c r="D63" i="25"/>
  <c r="G63" i="25"/>
  <c r="D64" i="25"/>
  <c r="G64" i="25"/>
  <c r="D65" i="25"/>
  <c r="G65" i="25"/>
  <c r="D66" i="25"/>
  <c r="G66" i="25"/>
  <c r="D67" i="25"/>
  <c r="G67" i="25"/>
  <c r="D68" i="25"/>
  <c r="G68" i="25"/>
  <c r="D69" i="25"/>
  <c r="G69" i="25"/>
  <c r="D70" i="25"/>
  <c r="G70" i="25"/>
  <c r="H70" i="25"/>
  <c r="D71" i="25"/>
  <c r="G71" i="25"/>
  <c r="H71" i="25"/>
  <c r="D72" i="25"/>
  <c r="G72" i="25"/>
  <c r="H72" i="25"/>
  <c r="B73" i="25"/>
  <c r="C73" i="25"/>
  <c r="E73" i="25"/>
  <c r="F73" i="25"/>
  <c r="H73" i="25"/>
  <c r="F24" i="4"/>
  <c r="I73" i="25"/>
  <c r="C24" i="4"/>
  <c r="J73" i="25"/>
  <c r="B24" i="4"/>
  <c r="K73" i="25"/>
  <c r="I24" i="4"/>
  <c r="L73" i="25"/>
  <c r="J24" i="4"/>
  <c r="G1" i="24"/>
  <c r="D6" i="24"/>
  <c r="G6" i="24"/>
  <c r="H6" i="24"/>
  <c r="D7" i="24"/>
  <c r="G7" i="24"/>
  <c r="H7" i="24"/>
  <c r="D8" i="24"/>
  <c r="G8" i="24"/>
  <c r="H8" i="24"/>
  <c r="D9" i="24"/>
  <c r="G9" i="24"/>
  <c r="H9" i="24"/>
  <c r="D10" i="24"/>
  <c r="G10" i="24"/>
  <c r="H10" i="24"/>
  <c r="D11" i="24"/>
  <c r="G11" i="24"/>
  <c r="H11" i="24"/>
  <c r="D12" i="24"/>
  <c r="G12" i="24"/>
  <c r="H12" i="24"/>
  <c r="D13" i="24"/>
  <c r="G13" i="24"/>
  <c r="H13" i="24"/>
  <c r="D14" i="24"/>
  <c r="G14" i="24"/>
  <c r="H14" i="24"/>
  <c r="D15" i="24"/>
  <c r="G15" i="24"/>
  <c r="H15" i="24"/>
  <c r="D16" i="24"/>
  <c r="G16" i="24"/>
  <c r="H16" i="24"/>
  <c r="D17" i="24"/>
  <c r="G17" i="24"/>
  <c r="H17" i="24"/>
  <c r="D18" i="24"/>
  <c r="G18" i="24"/>
  <c r="D19" i="24"/>
  <c r="G19" i="24"/>
  <c r="H19" i="24"/>
  <c r="D20" i="24"/>
  <c r="G20" i="24"/>
  <c r="H20" i="24"/>
  <c r="D21" i="24"/>
  <c r="G21" i="24"/>
  <c r="H21" i="24"/>
  <c r="D22" i="24"/>
  <c r="G22" i="24"/>
  <c r="H22" i="24"/>
  <c r="D23" i="24"/>
  <c r="G23" i="24"/>
  <c r="H23" i="24"/>
  <c r="D24" i="24"/>
  <c r="G24" i="24"/>
  <c r="H24" i="24"/>
  <c r="D25" i="24"/>
  <c r="G25" i="24"/>
  <c r="H25" i="24"/>
  <c r="D26" i="24"/>
  <c r="G26" i="24"/>
  <c r="H26" i="24"/>
  <c r="D27" i="24"/>
  <c r="G27" i="24"/>
  <c r="H27" i="24"/>
  <c r="D28" i="24"/>
  <c r="G28" i="24"/>
  <c r="H28" i="24"/>
  <c r="D29" i="24"/>
  <c r="G29" i="24"/>
  <c r="H29" i="24"/>
  <c r="D30" i="24"/>
  <c r="G30" i="24"/>
  <c r="H30" i="24"/>
  <c r="D31" i="24"/>
  <c r="G31" i="24"/>
  <c r="H31" i="24"/>
  <c r="D32" i="24"/>
  <c r="G32" i="24"/>
  <c r="H32" i="24"/>
  <c r="D33" i="24"/>
  <c r="G33" i="24"/>
  <c r="H33" i="24"/>
  <c r="D34" i="24"/>
  <c r="G34" i="24"/>
  <c r="H34" i="24"/>
  <c r="D35" i="24"/>
  <c r="G35" i="24"/>
  <c r="H35" i="24"/>
  <c r="D36" i="24"/>
  <c r="G36" i="24"/>
  <c r="H36" i="24"/>
  <c r="D37" i="24"/>
  <c r="G37" i="24"/>
  <c r="H37" i="24"/>
  <c r="D38" i="24"/>
  <c r="G38" i="24"/>
  <c r="D39" i="24"/>
  <c r="G39" i="24"/>
  <c r="H39" i="24"/>
  <c r="D40" i="24"/>
  <c r="G40" i="24"/>
  <c r="H40" i="24"/>
  <c r="D41" i="24"/>
  <c r="G41" i="24"/>
  <c r="H41" i="24"/>
  <c r="D42" i="24"/>
  <c r="G42" i="24"/>
  <c r="H42" i="24"/>
  <c r="D43" i="24"/>
  <c r="G43" i="24"/>
  <c r="H43" i="24"/>
  <c r="D44" i="24"/>
  <c r="G44" i="24"/>
  <c r="H44" i="24"/>
  <c r="D45" i="24"/>
  <c r="G45" i="24"/>
  <c r="H45" i="24"/>
  <c r="D46" i="24"/>
  <c r="G46" i="24"/>
  <c r="H46" i="24"/>
  <c r="D47" i="24"/>
  <c r="G47" i="24"/>
  <c r="H47" i="24"/>
  <c r="D48" i="24"/>
  <c r="G48" i="24"/>
  <c r="H48" i="24"/>
  <c r="D49" i="24"/>
  <c r="G49" i="24"/>
  <c r="H49" i="24"/>
  <c r="D50" i="24"/>
  <c r="G50" i="24"/>
  <c r="H50" i="24"/>
  <c r="D51" i="24"/>
  <c r="G51" i="24"/>
  <c r="H51" i="24"/>
  <c r="D52" i="24"/>
  <c r="G52" i="24"/>
  <c r="H52" i="24"/>
  <c r="D53" i="24"/>
  <c r="G53" i="24"/>
  <c r="H53" i="24"/>
  <c r="D54" i="24"/>
  <c r="G54" i="24"/>
  <c r="H54" i="24"/>
  <c r="D55" i="24"/>
  <c r="G55" i="24"/>
  <c r="H55" i="24"/>
  <c r="D56" i="24"/>
  <c r="G56" i="24"/>
  <c r="H56" i="24"/>
  <c r="D57" i="24"/>
  <c r="G57" i="24"/>
  <c r="H57" i="24"/>
  <c r="D58" i="24"/>
  <c r="G58" i="24"/>
  <c r="H58" i="24"/>
  <c r="D59" i="24"/>
  <c r="G59" i="24"/>
  <c r="H59" i="24"/>
  <c r="D60" i="24"/>
  <c r="G60" i="24"/>
  <c r="H60" i="24"/>
  <c r="D61" i="24"/>
  <c r="G61" i="24"/>
  <c r="H61" i="24"/>
  <c r="D62" i="24"/>
  <c r="G62" i="24"/>
  <c r="H62" i="24"/>
  <c r="D63" i="24"/>
  <c r="G63" i="24"/>
  <c r="H63" i="24"/>
  <c r="D64" i="24"/>
  <c r="G64" i="24"/>
  <c r="H64" i="24"/>
  <c r="D65" i="24"/>
  <c r="G65" i="24"/>
  <c r="H65" i="24"/>
  <c r="D66" i="24"/>
  <c r="G66" i="24"/>
  <c r="H66" i="24"/>
  <c r="D67" i="24"/>
  <c r="G67" i="24"/>
  <c r="H67" i="24"/>
  <c r="D68" i="24"/>
  <c r="G68" i="24"/>
  <c r="H68" i="24"/>
  <c r="D69" i="24"/>
  <c r="G69" i="24"/>
  <c r="H69" i="24"/>
  <c r="D70" i="24"/>
  <c r="G70" i="24"/>
  <c r="H70" i="24"/>
  <c r="D71" i="24"/>
  <c r="G71" i="24"/>
  <c r="H71" i="24"/>
  <c r="D72" i="24"/>
  <c r="G72" i="24"/>
  <c r="H72" i="24"/>
  <c r="B73" i="24"/>
  <c r="C73" i="24"/>
  <c r="E73" i="24"/>
  <c r="G73" i="24"/>
  <c r="F73" i="24"/>
  <c r="H73" i="24"/>
  <c r="F23" i="4"/>
  <c r="I73" i="24"/>
  <c r="C23" i="4"/>
  <c r="J73" i="24"/>
  <c r="B23" i="4"/>
  <c r="K73" i="24"/>
  <c r="I23" i="4"/>
  <c r="L73" i="24"/>
  <c r="J23" i="4"/>
  <c r="G1" i="21"/>
  <c r="D6" i="21"/>
  <c r="G6" i="21"/>
  <c r="H6" i="21"/>
  <c r="D7" i="21"/>
  <c r="G7" i="21"/>
  <c r="H7" i="21"/>
  <c r="D8" i="21"/>
  <c r="G8" i="21"/>
  <c r="H8" i="21"/>
  <c r="D9" i="21"/>
  <c r="G9" i="21"/>
  <c r="H9" i="21"/>
  <c r="D10" i="21"/>
  <c r="G10" i="21"/>
  <c r="H10" i="21"/>
  <c r="D11" i="21"/>
  <c r="G11" i="21"/>
  <c r="H11" i="21"/>
  <c r="D12" i="21"/>
  <c r="G12" i="21"/>
  <c r="H12" i="21"/>
  <c r="D13" i="21"/>
  <c r="G13" i="21"/>
  <c r="H13" i="21"/>
  <c r="D14" i="21"/>
  <c r="G14" i="21"/>
  <c r="H14" i="21"/>
  <c r="D15" i="21"/>
  <c r="G15" i="21"/>
  <c r="H15" i="21"/>
  <c r="D16" i="21"/>
  <c r="G16" i="21"/>
  <c r="H16" i="21"/>
  <c r="D17" i="21"/>
  <c r="G17" i="21"/>
  <c r="H17" i="21"/>
  <c r="D18" i="21"/>
  <c r="G18" i="21"/>
  <c r="H18" i="21"/>
  <c r="D19" i="21"/>
  <c r="G19" i="21"/>
  <c r="H19" i="21"/>
  <c r="D20" i="21"/>
  <c r="G20" i="21"/>
  <c r="H20" i="21"/>
  <c r="D21" i="21"/>
  <c r="G21" i="21"/>
  <c r="H21" i="21"/>
  <c r="D22" i="21"/>
  <c r="G22" i="21"/>
  <c r="H22" i="21"/>
  <c r="D23" i="21"/>
  <c r="G23" i="21"/>
  <c r="H23" i="21"/>
  <c r="D24" i="21"/>
  <c r="G24" i="21"/>
  <c r="H24" i="21"/>
  <c r="D25" i="21"/>
  <c r="G25" i="21"/>
  <c r="H25" i="21"/>
  <c r="D26" i="21"/>
  <c r="G26" i="21"/>
  <c r="H26" i="21"/>
  <c r="D27" i="21"/>
  <c r="G27" i="21"/>
  <c r="H27" i="21"/>
  <c r="D28" i="21"/>
  <c r="G28" i="21"/>
  <c r="H28" i="21"/>
  <c r="D29" i="21"/>
  <c r="G29" i="21"/>
  <c r="H29" i="21"/>
  <c r="D30" i="21"/>
  <c r="G30" i="21"/>
  <c r="H30" i="21"/>
  <c r="D31" i="21"/>
  <c r="G31" i="21"/>
  <c r="H31" i="21"/>
  <c r="D32" i="21"/>
  <c r="G32" i="21"/>
  <c r="H32" i="21"/>
  <c r="D33" i="21"/>
  <c r="G33" i="21"/>
  <c r="H33" i="21"/>
  <c r="D34" i="21"/>
  <c r="G34" i="21"/>
  <c r="H34" i="21"/>
  <c r="D35" i="21"/>
  <c r="G35" i="21"/>
  <c r="H35" i="21"/>
  <c r="D36" i="21"/>
  <c r="G36" i="21"/>
  <c r="H36" i="21"/>
  <c r="D37" i="21"/>
  <c r="G37" i="21"/>
  <c r="H37" i="21"/>
  <c r="D38" i="21"/>
  <c r="G38" i="21"/>
  <c r="H38" i="21"/>
  <c r="D39" i="21"/>
  <c r="G39" i="21"/>
  <c r="H39" i="21"/>
  <c r="D40" i="21"/>
  <c r="G40" i="21"/>
  <c r="H40" i="21"/>
  <c r="D41" i="21"/>
  <c r="G41" i="21"/>
  <c r="H41" i="21"/>
  <c r="D42" i="21"/>
  <c r="G42" i="21"/>
  <c r="H42" i="21"/>
  <c r="D43" i="21"/>
  <c r="G43" i="21"/>
  <c r="H43" i="21"/>
  <c r="D44" i="21"/>
  <c r="G44" i="21"/>
  <c r="H44" i="21"/>
  <c r="D45" i="21"/>
  <c r="G45" i="21"/>
  <c r="H45" i="21"/>
  <c r="D46" i="21"/>
  <c r="G46" i="21"/>
  <c r="H46" i="21"/>
  <c r="D47" i="21"/>
  <c r="G47" i="21"/>
  <c r="H47" i="21"/>
  <c r="D48" i="21"/>
  <c r="G48" i="21"/>
  <c r="H48" i="21"/>
  <c r="D49" i="21"/>
  <c r="G49" i="21"/>
  <c r="H49" i="21"/>
  <c r="D50" i="21"/>
  <c r="G50" i="21"/>
  <c r="H50" i="21"/>
  <c r="D51" i="21"/>
  <c r="G51" i="21"/>
  <c r="H51" i="21"/>
  <c r="D52" i="21"/>
  <c r="G52" i="21"/>
  <c r="H52" i="21"/>
  <c r="D53" i="21"/>
  <c r="G53" i="21"/>
  <c r="H53" i="21"/>
  <c r="D54" i="21"/>
  <c r="G54" i="21"/>
  <c r="H54" i="21"/>
  <c r="D55" i="21"/>
  <c r="G55" i="21"/>
  <c r="H55" i="21"/>
  <c r="D56" i="21"/>
  <c r="G56" i="21"/>
  <c r="H56" i="21"/>
  <c r="D57" i="21"/>
  <c r="G57" i="21"/>
  <c r="H57" i="21"/>
  <c r="D58" i="21"/>
  <c r="G58" i="21"/>
  <c r="H58" i="21"/>
  <c r="D59" i="21"/>
  <c r="G59" i="21"/>
  <c r="H59" i="21"/>
  <c r="D60" i="21"/>
  <c r="G60" i="21"/>
  <c r="H60" i="21"/>
  <c r="D61" i="21"/>
  <c r="G61" i="21"/>
  <c r="H61" i="21"/>
  <c r="D62" i="21"/>
  <c r="G62" i="21"/>
  <c r="H62" i="21"/>
  <c r="D63" i="21"/>
  <c r="G63" i="21"/>
  <c r="H63" i="21"/>
  <c r="D64" i="21"/>
  <c r="G64" i="21"/>
  <c r="H64" i="21"/>
  <c r="D65" i="21"/>
  <c r="G65" i="21"/>
  <c r="H65" i="21"/>
  <c r="D66" i="21"/>
  <c r="G66" i="21"/>
  <c r="H66" i="21"/>
  <c r="D67" i="21"/>
  <c r="G67" i="21"/>
  <c r="H67" i="21"/>
  <c r="D68" i="21"/>
  <c r="G68" i="21"/>
  <c r="H68" i="21"/>
  <c r="D69" i="21"/>
  <c r="G69" i="21"/>
  <c r="H69" i="21"/>
  <c r="D70" i="21"/>
  <c r="G70" i="21"/>
  <c r="H70" i="21"/>
  <c r="D71" i="21"/>
  <c r="G71" i="21"/>
  <c r="H71" i="21"/>
  <c r="D72" i="21"/>
  <c r="G72" i="21"/>
  <c r="H72" i="21"/>
  <c r="B73" i="21"/>
  <c r="C73" i="21"/>
  <c r="H73" i="21"/>
  <c r="F22" i="4"/>
  <c r="E73" i="21"/>
  <c r="G73" i="21"/>
  <c r="F73" i="21"/>
  <c r="I73" i="21"/>
  <c r="C22" i="4"/>
  <c r="J73" i="21"/>
  <c r="B22" i="4"/>
  <c r="K73" i="21"/>
  <c r="I22" i="4"/>
  <c r="L73" i="21"/>
  <c r="J22" i="4"/>
  <c r="G1" i="19"/>
  <c r="D6" i="19"/>
  <c r="G6" i="19"/>
  <c r="H6" i="19"/>
  <c r="D7" i="19"/>
  <c r="G7" i="19"/>
  <c r="H7" i="19"/>
  <c r="D8" i="19"/>
  <c r="G8" i="19"/>
  <c r="H8" i="19"/>
  <c r="D9" i="19"/>
  <c r="G9" i="19"/>
  <c r="H9" i="19"/>
  <c r="D10" i="19"/>
  <c r="G10" i="19"/>
  <c r="H10" i="19"/>
  <c r="D11" i="19"/>
  <c r="G11" i="19"/>
  <c r="H11" i="19"/>
  <c r="D12" i="19"/>
  <c r="G12" i="19"/>
  <c r="H12" i="19"/>
  <c r="D13" i="19"/>
  <c r="G13" i="19"/>
  <c r="H13" i="19"/>
  <c r="D14" i="19"/>
  <c r="G14" i="19"/>
  <c r="H14" i="19"/>
  <c r="D15" i="19"/>
  <c r="G15" i="19"/>
  <c r="H15" i="19"/>
  <c r="D16" i="19"/>
  <c r="G16" i="19"/>
  <c r="H16" i="19"/>
  <c r="D17" i="19"/>
  <c r="G17" i="19"/>
  <c r="H17" i="19"/>
  <c r="D18" i="19"/>
  <c r="G18" i="19"/>
  <c r="H18" i="19"/>
  <c r="D19" i="19"/>
  <c r="G19" i="19"/>
  <c r="H19" i="19"/>
  <c r="D20" i="19"/>
  <c r="G20" i="19"/>
  <c r="H20" i="19"/>
  <c r="D21" i="19"/>
  <c r="G21" i="19"/>
  <c r="H21" i="19"/>
  <c r="D22" i="19"/>
  <c r="G22" i="19"/>
  <c r="H22" i="19"/>
  <c r="D23" i="19"/>
  <c r="G23" i="19"/>
  <c r="H23" i="19"/>
  <c r="D24" i="19"/>
  <c r="G24" i="19"/>
  <c r="D25" i="19"/>
  <c r="G25" i="19"/>
  <c r="H25" i="19"/>
  <c r="D26" i="19"/>
  <c r="G26" i="19"/>
  <c r="H26" i="19"/>
  <c r="D27" i="19"/>
  <c r="G27" i="19"/>
  <c r="H27" i="19"/>
  <c r="D28" i="19"/>
  <c r="G28" i="19"/>
  <c r="H28" i="19"/>
  <c r="D29" i="19"/>
  <c r="G29" i="19"/>
  <c r="H29" i="19"/>
  <c r="D30" i="19"/>
  <c r="G30" i="19"/>
  <c r="H30" i="19"/>
  <c r="D31" i="19"/>
  <c r="G31" i="19"/>
  <c r="H31" i="19"/>
  <c r="D32" i="19"/>
  <c r="G32" i="19"/>
  <c r="H32" i="19"/>
  <c r="D33" i="19"/>
  <c r="G33" i="19"/>
  <c r="H33" i="19"/>
  <c r="D34" i="19"/>
  <c r="G34" i="19"/>
  <c r="H34" i="19"/>
  <c r="D35" i="19"/>
  <c r="G35" i="19"/>
  <c r="H35" i="19"/>
  <c r="D36" i="19"/>
  <c r="G36" i="19"/>
  <c r="H36" i="19"/>
  <c r="D37" i="19"/>
  <c r="G37" i="19"/>
  <c r="H37" i="19"/>
  <c r="D38" i="19"/>
  <c r="G38" i="19"/>
  <c r="H38" i="19"/>
  <c r="D39" i="19"/>
  <c r="G39" i="19"/>
  <c r="H39" i="19"/>
  <c r="D40" i="19"/>
  <c r="G40" i="19"/>
  <c r="H40" i="19"/>
  <c r="D41" i="19"/>
  <c r="G41" i="19"/>
  <c r="H41" i="19"/>
  <c r="D42" i="19"/>
  <c r="G42" i="19"/>
  <c r="H42" i="19"/>
  <c r="D43" i="19"/>
  <c r="G43" i="19"/>
  <c r="H43" i="19"/>
  <c r="D44" i="19"/>
  <c r="G44" i="19"/>
  <c r="H44" i="19"/>
  <c r="D45" i="19"/>
  <c r="G45" i="19"/>
  <c r="H45" i="19"/>
  <c r="D46" i="19"/>
  <c r="G46" i="19"/>
  <c r="H46" i="19"/>
  <c r="D47" i="19"/>
  <c r="G47" i="19"/>
  <c r="H47" i="19"/>
  <c r="D48" i="19"/>
  <c r="G48" i="19"/>
  <c r="H48" i="19"/>
  <c r="D49" i="19"/>
  <c r="G49" i="19"/>
  <c r="H49" i="19"/>
  <c r="D50" i="19"/>
  <c r="G50" i="19"/>
  <c r="H50" i="19"/>
  <c r="D51" i="19"/>
  <c r="G51" i="19"/>
  <c r="H51" i="19"/>
  <c r="D52" i="19"/>
  <c r="G52" i="19"/>
  <c r="H52" i="19"/>
  <c r="D53" i="19"/>
  <c r="G53" i="19"/>
  <c r="H53" i="19"/>
  <c r="D54" i="19"/>
  <c r="G54" i="19"/>
  <c r="H54" i="19"/>
  <c r="D55" i="19"/>
  <c r="G55" i="19"/>
  <c r="H55" i="19"/>
  <c r="D56" i="19"/>
  <c r="G56" i="19"/>
  <c r="H56" i="19"/>
  <c r="D57" i="19"/>
  <c r="G57" i="19"/>
  <c r="H57" i="19"/>
  <c r="D58" i="19"/>
  <c r="G58" i="19"/>
  <c r="H58" i="19"/>
  <c r="D59" i="19"/>
  <c r="G59" i="19"/>
  <c r="H59" i="19"/>
  <c r="D60" i="19"/>
  <c r="G60" i="19"/>
  <c r="H60" i="19"/>
  <c r="D61" i="19"/>
  <c r="G61" i="19"/>
  <c r="H61" i="19"/>
  <c r="D62" i="19"/>
  <c r="G62" i="19"/>
  <c r="H62" i="19"/>
  <c r="D63" i="19"/>
  <c r="G63" i="19"/>
  <c r="H63" i="19"/>
  <c r="D64" i="19"/>
  <c r="G64" i="19"/>
  <c r="H64" i="19"/>
  <c r="D65" i="19"/>
  <c r="G65" i="19"/>
  <c r="H65" i="19"/>
  <c r="D66" i="19"/>
  <c r="G66" i="19"/>
  <c r="H66" i="19"/>
  <c r="D67" i="19"/>
  <c r="G67" i="19"/>
  <c r="D68" i="19"/>
  <c r="G68" i="19"/>
  <c r="H68" i="19"/>
  <c r="D69" i="19"/>
  <c r="G69" i="19"/>
  <c r="H69" i="19"/>
  <c r="D70" i="19"/>
  <c r="G70" i="19"/>
  <c r="H70" i="19"/>
  <c r="D71" i="19"/>
  <c r="G71" i="19"/>
  <c r="H71" i="19"/>
  <c r="D72" i="19"/>
  <c r="G72" i="19"/>
  <c r="H72" i="19"/>
  <c r="B73" i="19"/>
  <c r="D73" i="19"/>
  <c r="C73" i="19"/>
  <c r="H73" i="19"/>
  <c r="F21" i="4"/>
  <c r="H21" i="4" s="1"/>
  <c r="E73" i="19"/>
  <c r="G73" i="19"/>
  <c r="F73" i="19"/>
  <c r="I73" i="19"/>
  <c r="C21" i="4"/>
  <c r="D21" i="4" s="1"/>
  <c r="J73" i="19"/>
  <c r="B21" i="4"/>
  <c r="K73" i="19"/>
  <c r="I21" i="4"/>
  <c r="L73" i="19"/>
  <c r="J21" i="4"/>
  <c r="G1" i="1"/>
  <c r="D6" i="1"/>
  <c r="G6" i="1"/>
  <c r="H6" i="1"/>
  <c r="D7" i="1"/>
  <c r="G7" i="1"/>
  <c r="H7" i="1"/>
  <c r="D8" i="1"/>
  <c r="G8" i="1"/>
  <c r="H8" i="1"/>
  <c r="D9" i="1"/>
  <c r="G9" i="1"/>
  <c r="H9" i="1"/>
  <c r="D10" i="1"/>
  <c r="G10" i="1"/>
  <c r="H10" i="1"/>
  <c r="D11" i="1"/>
  <c r="G11" i="1"/>
  <c r="H11" i="1"/>
  <c r="D12" i="1"/>
  <c r="G12" i="1"/>
  <c r="H12" i="1"/>
  <c r="D13" i="1"/>
  <c r="G13" i="1"/>
  <c r="H13" i="1"/>
  <c r="D14" i="1"/>
  <c r="G14" i="1"/>
  <c r="H14" i="1"/>
  <c r="D15" i="1"/>
  <c r="G15" i="1"/>
  <c r="H15" i="1"/>
  <c r="D16" i="1"/>
  <c r="G16" i="1"/>
  <c r="H16" i="1"/>
  <c r="D17" i="1"/>
  <c r="G17" i="1"/>
  <c r="H17" i="1"/>
  <c r="D18" i="1"/>
  <c r="G18" i="1"/>
  <c r="H18" i="1"/>
  <c r="D19" i="1"/>
  <c r="G19" i="1"/>
  <c r="H19" i="1"/>
  <c r="D20" i="1"/>
  <c r="G20" i="1"/>
  <c r="H20" i="1"/>
  <c r="D21" i="1"/>
  <c r="G21" i="1"/>
  <c r="H21" i="1"/>
  <c r="D22" i="1"/>
  <c r="G22" i="1"/>
  <c r="H22" i="1"/>
  <c r="D23" i="1"/>
  <c r="G23" i="1"/>
  <c r="H23" i="1"/>
  <c r="G24" i="1"/>
  <c r="G25" i="1"/>
  <c r="H25" i="1"/>
  <c r="D26" i="1"/>
  <c r="G26" i="1"/>
  <c r="H26" i="1"/>
  <c r="D27" i="1"/>
  <c r="G27" i="1"/>
  <c r="H27" i="1"/>
  <c r="D28" i="1"/>
  <c r="G28" i="1"/>
  <c r="H28" i="1"/>
  <c r="D29" i="1"/>
  <c r="G29" i="1"/>
  <c r="H29" i="1"/>
  <c r="D30" i="1"/>
  <c r="G30" i="1"/>
  <c r="H30" i="1"/>
  <c r="D31" i="1"/>
  <c r="G31" i="1"/>
  <c r="H31" i="1"/>
  <c r="D32" i="1"/>
  <c r="G32" i="1"/>
  <c r="H32" i="1"/>
  <c r="D33" i="1"/>
  <c r="G33" i="1"/>
  <c r="H33" i="1"/>
  <c r="D34" i="1"/>
  <c r="G34" i="1"/>
  <c r="H34" i="1"/>
  <c r="D35" i="1"/>
  <c r="G35" i="1"/>
  <c r="H35" i="1"/>
  <c r="D36" i="1"/>
  <c r="G36" i="1"/>
  <c r="H36" i="1"/>
  <c r="D37" i="1"/>
  <c r="G37" i="1"/>
  <c r="H37" i="1"/>
  <c r="D38" i="1"/>
  <c r="G38" i="1"/>
  <c r="H38" i="1"/>
  <c r="D39" i="1"/>
  <c r="G39" i="1"/>
  <c r="H39" i="1"/>
  <c r="D40" i="1"/>
  <c r="G40" i="1"/>
  <c r="H40" i="1"/>
  <c r="D41" i="1"/>
  <c r="G41" i="1"/>
  <c r="H41" i="1"/>
  <c r="D42" i="1"/>
  <c r="G42" i="1"/>
  <c r="H42" i="1"/>
  <c r="D43" i="1"/>
  <c r="G43" i="1"/>
  <c r="H43" i="1"/>
  <c r="D44" i="1"/>
  <c r="G44" i="1"/>
  <c r="H44" i="1"/>
  <c r="D45" i="1"/>
  <c r="G45" i="1"/>
  <c r="H45" i="1"/>
  <c r="D46" i="1"/>
  <c r="G46" i="1"/>
  <c r="H46" i="1"/>
  <c r="D47" i="1"/>
  <c r="G47" i="1"/>
  <c r="H47" i="1"/>
  <c r="D48" i="1"/>
  <c r="G48" i="1"/>
  <c r="H48" i="1"/>
  <c r="D49" i="1"/>
  <c r="G49" i="1"/>
  <c r="H49" i="1"/>
  <c r="D50" i="1"/>
  <c r="G50" i="1"/>
  <c r="H50" i="1"/>
  <c r="D51" i="1"/>
  <c r="G51" i="1"/>
  <c r="H51" i="1"/>
  <c r="D52" i="1"/>
  <c r="G52" i="1"/>
  <c r="H52" i="1"/>
  <c r="D53" i="1"/>
  <c r="G53" i="1"/>
  <c r="H53" i="1"/>
  <c r="D54" i="1"/>
  <c r="G54" i="1"/>
  <c r="H54" i="1"/>
  <c r="D55" i="1"/>
  <c r="G55" i="1"/>
  <c r="H55" i="1"/>
  <c r="D56" i="1"/>
  <c r="G56" i="1"/>
  <c r="H56" i="1"/>
  <c r="D57" i="1"/>
  <c r="G57" i="1"/>
  <c r="H57" i="1"/>
  <c r="D58" i="1"/>
  <c r="G58" i="1"/>
  <c r="H58" i="1"/>
  <c r="D59" i="1"/>
  <c r="G59" i="1"/>
  <c r="H59" i="1"/>
  <c r="D60" i="1"/>
  <c r="G60" i="1"/>
  <c r="H60" i="1"/>
  <c r="D61" i="1"/>
  <c r="G61" i="1"/>
  <c r="H61" i="1"/>
  <c r="D62" i="1"/>
  <c r="G62" i="1"/>
  <c r="H62" i="1"/>
  <c r="D63" i="1"/>
  <c r="G63" i="1"/>
  <c r="H63" i="1"/>
  <c r="D64" i="1"/>
  <c r="G64" i="1"/>
  <c r="H64" i="1"/>
  <c r="D65" i="1"/>
  <c r="G65" i="1"/>
  <c r="H65" i="1"/>
  <c r="D66" i="1"/>
  <c r="G66" i="1"/>
  <c r="H66" i="1"/>
  <c r="D67" i="1"/>
  <c r="G67" i="1"/>
  <c r="H67" i="1"/>
  <c r="D68" i="1"/>
  <c r="G68" i="1"/>
  <c r="H68" i="1"/>
  <c r="D69" i="1"/>
  <c r="G69" i="1"/>
  <c r="H69" i="1"/>
  <c r="D70" i="1"/>
  <c r="G70" i="1"/>
  <c r="H70" i="1"/>
  <c r="D71" i="1"/>
  <c r="G71" i="1"/>
  <c r="H71" i="1"/>
  <c r="D72" i="1"/>
  <c r="G72" i="1"/>
  <c r="H72" i="1"/>
  <c r="B73" i="1"/>
  <c r="C73" i="1"/>
  <c r="H73" i="1"/>
  <c r="F20" i="4"/>
  <c r="E73" i="1"/>
  <c r="G73" i="1"/>
  <c r="F73" i="1"/>
  <c r="I73" i="1"/>
  <c r="C20" i="4"/>
  <c r="J73" i="1"/>
  <c r="K73" i="1"/>
  <c r="I20" i="4"/>
  <c r="L73" i="1"/>
  <c r="J20" i="4"/>
  <c r="D6" i="2"/>
  <c r="G6" i="2"/>
  <c r="L6" i="2"/>
  <c r="D7" i="2"/>
  <c r="G7" i="2"/>
  <c r="L7" i="2"/>
  <c r="D8" i="2"/>
  <c r="G8" i="2"/>
  <c r="L8" i="2"/>
  <c r="D9" i="2"/>
  <c r="G9" i="2"/>
  <c r="L9" i="2"/>
  <c r="D10" i="2"/>
  <c r="G10" i="2"/>
  <c r="L10" i="2"/>
  <c r="D11" i="2"/>
  <c r="G11" i="2"/>
  <c r="L11" i="2"/>
  <c r="D12" i="2"/>
  <c r="G12" i="2"/>
  <c r="L12" i="2"/>
  <c r="D13" i="2"/>
  <c r="G13" i="2"/>
  <c r="L13" i="2"/>
  <c r="D14" i="2"/>
  <c r="G14" i="2"/>
  <c r="L14" i="2"/>
  <c r="D15" i="2"/>
  <c r="G15" i="2"/>
  <c r="L15" i="2"/>
  <c r="D16" i="2"/>
  <c r="G16" i="2"/>
  <c r="L16" i="2"/>
  <c r="D17" i="2"/>
  <c r="G17" i="2"/>
  <c r="L17" i="2"/>
  <c r="D18" i="2"/>
  <c r="G18" i="2"/>
  <c r="L18" i="2"/>
  <c r="D19" i="2"/>
  <c r="G19" i="2"/>
  <c r="L19" i="2"/>
  <c r="D20" i="2"/>
  <c r="G20" i="2"/>
  <c r="L20" i="2"/>
  <c r="D21" i="2"/>
  <c r="G21" i="2"/>
  <c r="L21" i="2"/>
  <c r="D22" i="2"/>
  <c r="G22" i="2"/>
  <c r="L22" i="2"/>
  <c r="D23" i="2"/>
  <c r="G23" i="2"/>
  <c r="L23" i="2"/>
  <c r="D24" i="2"/>
  <c r="G24" i="2"/>
  <c r="L24" i="2"/>
  <c r="D25" i="2"/>
  <c r="G25" i="2"/>
  <c r="L25" i="2"/>
  <c r="D26" i="2"/>
  <c r="G26" i="2"/>
  <c r="L26" i="2"/>
  <c r="D27" i="2"/>
  <c r="G27" i="2"/>
  <c r="L27" i="2"/>
  <c r="D28" i="2"/>
  <c r="G28" i="2"/>
  <c r="L28" i="2"/>
  <c r="D29" i="2"/>
  <c r="G29" i="2"/>
  <c r="L29" i="2"/>
  <c r="D30" i="2"/>
  <c r="G30" i="2"/>
  <c r="L30" i="2"/>
  <c r="D31" i="2"/>
  <c r="G31" i="2"/>
  <c r="L31" i="2"/>
  <c r="D32" i="2"/>
  <c r="G32" i="2"/>
  <c r="L32" i="2"/>
  <c r="D33" i="2"/>
  <c r="G33" i="2"/>
  <c r="L33" i="2"/>
  <c r="D34" i="2"/>
  <c r="G34" i="2"/>
  <c r="L34" i="2"/>
  <c r="D35" i="2"/>
  <c r="G35" i="2"/>
  <c r="L35" i="2"/>
  <c r="D36" i="2"/>
  <c r="G36" i="2"/>
  <c r="L36" i="2"/>
  <c r="D37" i="2"/>
  <c r="G37" i="2"/>
  <c r="L37" i="2"/>
  <c r="D38" i="2"/>
  <c r="G38" i="2"/>
  <c r="L38" i="2"/>
  <c r="D39" i="2"/>
  <c r="G39" i="2"/>
  <c r="L39" i="2"/>
  <c r="D40" i="2"/>
  <c r="G40" i="2"/>
  <c r="L40" i="2"/>
  <c r="D41" i="2"/>
  <c r="G41" i="2"/>
  <c r="L41" i="2"/>
  <c r="D42" i="2"/>
  <c r="G42" i="2"/>
  <c r="L42" i="2"/>
  <c r="D43" i="2"/>
  <c r="G43" i="2"/>
  <c r="L43" i="2"/>
  <c r="D44" i="2"/>
  <c r="G44" i="2"/>
  <c r="L44" i="2"/>
  <c r="D45" i="2"/>
  <c r="G45" i="2"/>
  <c r="L45" i="2"/>
  <c r="D46" i="2"/>
  <c r="G46" i="2"/>
  <c r="L46" i="2"/>
  <c r="D47" i="2"/>
  <c r="G47" i="2"/>
  <c r="L47" i="2"/>
  <c r="D48" i="2"/>
  <c r="G48" i="2"/>
  <c r="L48" i="2"/>
  <c r="D49" i="2"/>
  <c r="G49" i="2"/>
  <c r="L49" i="2"/>
  <c r="D50" i="2"/>
  <c r="G50" i="2"/>
  <c r="L50" i="2"/>
  <c r="D51" i="2"/>
  <c r="G51" i="2"/>
  <c r="L51" i="2"/>
  <c r="D52" i="2"/>
  <c r="G52" i="2"/>
  <c r="L52" i="2"/>
  <c r="D53" i="2"/>
  <c r="G53" i="2"/>
  <c r="L53" i="2"/>
  <c r="D54" i="2"/>
  <c r="G54" i="2"/>
  <c r="L54" i="2"/>
  <c r="D55" i="2"/>
  <c r="G55" i="2"/>
  <c r="L55" i="2"/>
  <c r="D56" i="2"/>
  <c r="G56" i="2"/>
  <c r="L56" i="2"/>
  <c r="D57" i="2"/>
  <c r="G57" i="2"/>
  <c r="L57" i="2"/>
  <c r="D58" i="2"/>
  <c r="G58" i="2"/>
  <c r="L58" i="2"/>
  <c r="D59" i="2"/>
  <c r="G59" i="2"/>
  <c r="L59" i="2"/>
  <c r="D60" i="2"/>
  <c r="G60" i="2"/>
  <c r="L60" i="2"/>
  <c r="D61" i="2"/>
  <c r="G61" i="2"/>
  <c r="L61" i="2"/>
  <c r="D62" i="2"/>
  <c r="G62" i="2"/>
  <c r="L62" i="2"/>
  <c r="D63" i="2"/>
  <c r="G63" i="2"/>
  <c r="L63" i="2"/>
  <c r="D64" i="2"/>
  <c r="G64" i="2"/>
  <c r="L64" i="2"/>
  <c r="D65" i="2"/>
  <c r="G65" i="2"/>
  <c r="L65" i="2"/>
  <c r="D66" i="2"/>
  <c r="G66" i="2"/>
  <c r="L66" i="2"/>
  <c r="D67" i="2"/>
  <c r="G67" i="2"/>
  <c r="L67" i="2"/>
  <c r="D68" i="2"/>
  <c r="G68" i="2"/>
  <c r="L68" i="2"/>
  <c r="D69" i="2"/>
  <c r="G69" i="2"/>
  <c r="L69" i="2"/>
  <c r="D70" i="2"/>
  <c r="G70" i="2"/>
  <c r="L70" i="2"/>
  <c r="D71" i="2"/>
  <c r="G71" i="2"/>
  <c r="L71" i="2"/>
  <c r="D72" i="2"/>
  <c r="G72" i="2"/>
  <c r="L72" i="2"/>
  <c r="B73" i="2"/>
  <c r="D73" i="2"/>
  <c r="C73" i="2"/>
  <c r="L73" i="2"/>
  <c r="F19" i="4"/>
  <c r="H19" i="4" s="1"/>
  <c r="E73" i="2"/>
  <c r="G73" i="2"/>
  <c r="F73" i="2"/>
  <c r="H73" i="2"/>
  <c r="C19" i="4"/>
  <c r="I73" i="2"/>
  <c r="B19" i="4"/>
  <c r="J73" i="2"/>
  <c r="I19" i="4"/>
  <c r="K73" i="2"/>
  <c r="J19" i="4"/>
  <c r="G1" i="3"/>
  <c r="D6" i="3"/>
  <c r="G6" i="3"/>
  <c r="L6" i="3"/>
  <c r="L73" i="3"/>
  <c r="F18" i="4"/>
  <c r="D7" i="3"/>
  <c r="G7" i="3"/>
  <c r="L7" i="3"/>
  <c r="D8" i="3"/>
  <c r="G8" i="3"/>
  <c r="L8" i="3"/>
  <c r="D9" i="3"/>
  <c r="G9" i="3"/>
  <c r="L9" i="3"/>
  <c r="D10" i="3"/>
  <c r="G10" i="3"/>
  <c r="L10" i="3"/>
  <c r="D11" i="3"/>
  <c r="G11" i="3"/>
  <c r="L11" i="3"/>
  <c r="D12" i="3"/>
  <c r="G12" i="3"/>
  <c r="L12" i="3"/>
  <c r="D13" i="3"/>
  <c r="G13" i="3"/>
  <c r="L13" i="3"/>
  <c r="D14" i="3"/>
  <c r="G14" i="3"/>
  <c r="L14" i="3"/>
  <c r="D15" i="3"/>
  <c r="G15" i="3"/>
  <c r="L15" i="3"/>
  <c r="D16" i="3"/>
  <c r="G16" i="3"/>
  <c r="L16" i="3"/>
  <c r="D17" i="3"/>
  <c r="G17" i="3"/>
  <c r="L17" i="3"/>
  <c r="D18" i="3"/>
  <c r="G18" i="3"/>
  <c r="L18" i="3"/>
  <c r="D19" i="3"/>
  <c r="G19" i="3"/>
  <c r="L19" i="3"/>
  <c r="D20" i="3"/>
  <c r="G20" i="3"/>
  <c r="L20" i="3"/>
  <c r="D21" i="3"/>
  <c r="G21" i="3"/>
  <c r="L21" i="3"/>
  <c r="D22" i="3"/>
  <c r="G22" i="3"/>
  <c r="L22" i="3"/>
  <c r="D23" i="3"/>
  <c r="G23" i="3"/>
  <c r="L23" i="3"/>
  <c r="D24" i="3"/>
  <c r="G24" i="3"/>
  <c r="L24" i="3"/>
  <c r="D25" i="3"/>
  <c r="G25" i="3"/>
  <c r="L25" i="3"/>
  <c r="D26" i="3"/>
  <c r="G26" i="3"/>
  <c r="L26" i="3"/>
  <c r="D27" i="3"/>
  <c r="G27" i="3"/>
  <c r="L27" i="3"/>
  <c r="D28" i="3"/>
  <c r="G28" i="3"/>
  <c r="L28" i="3"/>
  <c r="D29" i="3"/>
  <c r="G29" i="3"/>
  <c r="L29" i="3"/>
  <c r="D30" i="3"/>
  <c r="G30" i="3"/>
  <c r="L30" i="3"/>
  <c r="D31" i="3"/>
  <c r="G31" i="3"/>
  <c r="L31" i="3"/>
  <c r="D32" i="3"/>
  <c r="G32" i="3"/>
  <c r="L32" i="3"/>
  <c r="D33" i="3"/>
  <c r="G33" i="3"/>
  <c r="L33" i="3"/>
  <c r="D34" i="3"/>
  <c r="G34" i="3"/>
  <c r="L34" i="3"/>
  <c r="D35" i="3"/>
  <c r="G35" i="3"/>
  <c r="L35" i="3"/>
  <c r="D36" i="3"/>
  <c r="G36" i="3"/>
  <c r="L36" i="3"/>
  <c r="D37" i="3"/>
  <c r="G37" i="3"/>
  <c r="L37" i="3"/>
  <c r="D38" i="3"/>
  <c r="G38" i="3"/>
  <c r="L38" i="3"/>
  <c r="D39" i="3"/>
  <c r="G39" i="3"/>
  <c r="L39" i="3"/>
  <c r="D40" i="3"/>
  <c r="G40" i="3"/>
  <c r="L40" i="3"/>
  <c r="D41" i="3"/>
  <c r="G41" i="3"/>
  <c r="L41" i="3"/>
  <c r="D42" i="3"/>
  <c r="G42" i="3"/>
  <c r="L42" i="3"/>
  <c r="D43" i="3"/>
  <c r="G43" i="3"/>
  <c r="L43" i="3"/>
  <c r="D44" i="3"/>
  <c r="G44" i="3"/>
  <c r="L44" i="3"/>
  <c r="D45" i="3"/>
  <c r="G45" i="3"/>
  <c r="L45" i="3"/>
  <c r="D46" i="3"/>
  <c r="G46" i="3"/>
  <c r="L46" i="3"/>
  <c r="D47" i="3"/>
  <c r="G47" i="3"/>
  <c r="L47" i="3"/>
  <c r="D48" i="3"/>
  <c r="G48" i="3"/>
  <c r="L48" i="3"/>
  <c r="D49" i="3"/>
  <c r="G49" i="3"/>
  <c r="L49" i="3"/>
  <c r="D50" i="3"/>
  <c r="G50" i="3"/>
  <c r="L50" i="3"/>
  <c r="D51" i="3"/>
  <c r="G51" i="3"/>
  <c r="L51" i="3"/>
  <c r="D52" i="3"/>
  <c r="G52" i="3"/>
  <c r="L52" i="3"/>
  <c r="D53" i="3"/>
  <c r="G53" i="3"/>
  <c r="L53" i="3"/>
  <c r="D54" i="3"/>
  <c r="G54" i="3"/>
  <c r="L54" i="3"/>
  <c r="D55" i="3"/>
  <c r="G55" i="3"/>
  <c r="L55" i="3"/>
  <c r="D56" i="3"/>
  <c r="G56" i="3"/>
  <c r="L56" i="3"/>
  <c r="D57" i="3"/>
  <c r="G57" i="3"/>
  <c r="L57" i="3"/>
  <c r="D58" i="3"/>
  <c r="G58" i="3"/>
  <c r="L58" i="3"/>
  <c r="D59" i="3"/>
  <c r="G59" i="3"/>
  <c r="L59" i="3"/>
  <c r="D60" i="3"/>
  <c r="G60" i="3"/>
  <c r="L60" i="3"/>
  <c r="D61" i="3"/>
  <c r="G61" i="3"/>
  <c r="L61" i="3"/>
  <c r="D62" i="3"/>
  <c r="G62" i="3"/>
  <c r="L62" i="3"/>
  <c r="D63" i="3"/>
  <c r="G63" i="3"/>
  <c r="L63" i="3"/>
  <c r="D64" i="3"/>
  <c r="G64" i="3"/>
  <c r="L64" i="3"/>
  <c r="D65" i="3"/>
  <c r="G65" i="3"/>
  <c r="L65" i="3"/>
  <c r="D66" i="3"/>
  <c r="G66" i="3"/>
  <c r="L66" i="3"/>
  <c r="D67" i="3"/>
  <c r="G67" i="3"/>
  <c r="L67" i="3"/>
  <c r="D68" i="3"/>
  <c r="G68" i="3"/>
  <c r="L68" i="3"/>
  <c r="D69" i="3"/>
  <c r="G69" i="3"/>
  <c r="L69" i="3"/>
  <c r="D70" i="3"/>
  <c r="G70" i="3"/>
  <c r="L70" i="3"/>
  <c r="D71" i="3"/>
  <c r="G71" i="3"/>
  <c r="L71" i="3"/>
  <c r="D72" i="3"/>
  <c r="G72" i="3"/>
  <c r="L72" i="3"/>
  <c r="B73" i="3"/>
  <c r="C73" i="3"/>
  <c r="D73" i="3"/>
  <c r="E73" i="3"/>
  <c r="G73" i="3"/>
  <c r="F73" i="3"/>
  <c r="H73" i="3"/>
  <c r="C18" i="4"/>
  <c r="D18" i="4" s="1"/>
  <c r="I73" i="3"/>
  <c r="B18" i="4"/>
  <c r="J73" i="3"/>
  <c r="I18" i="4"/>
  <c r="K73" i="3"/>
  <c r="J18" i="4"/>
  <c r="G1" i="10"/>
  <c r="D6" i="10"/>
  <c r="G6" i="10"/>
  <c r="L6" i="10"/>
  <c r="D7" i="10"/>
  <c r="G7" i="10"/>
  <c r="L7" i="10"/>
  <c r="D8" i="10"/>
  <c r="G8" i="10"/>
  <c r="L8" i="10"/>
  <c r="D9" i="10"/>
  <c r="G9" i="10"/>
  <c r="L9" i="10"/>
  <c r="L73" i="10"/>
  <c r="D10" i="10"/>
  <c r="G10" i="10"/>
  <c r="L10" i="10"/>
  <c r="D11" i="10"/>
  <c r="G11" i="10"/>
  <c r="L11" i="10"/>
  <c r="D12" i="10"/>
  <c r="G12" i="10"/>
  <c r="L12" i="10"/>
  <c r="D13" i="10"/>
  <c r="G13" i="10"/>
  <c r="L13" i="10"/>
  <c r="D14" i="10"/>
  <c r="G14" i="10"/>
  <c r="L14" i="10"/>
  <c r="D15" i="10"/>
  <c r="G15" i="10"/>
  <c r="L15" i="10"/>
  <c r="D16" i="10"/>
  <c r="G16" i="10"/>
  <c r="L16" i="10"/>
  <c r="D17" i="10"/>
  <c r="G17" i="10"/>
  <c r="L17" i="10"/>
  <c r="D18" i="10"/>
  <c r="G18" i="10"/>
  <c r="L18" i="10"/>
  <c r="D19" i="10"/>
  <c r="G19" i="10"/>
  <c r="L19" i="10"/>
  <c r="D20" i="10"/>
  <c r="G20" i="10"/>
  <c r="L20" i="10"/>
  <c r="D21" i="10"/>
  <c r="G21" i="10"/>
  <c r="L21" i="10"/>
  <c r="D22" i="10"/>
  <c r="G22" i="10"/>
  <c r="L22" i="10"/>
  <c r="D23" i="10"/>
  <c r="G23" i="10"/>
  <c r="L23" i="10"/>
  <c r="D24" i="10"/>
  <c r="G24" i="10"/>
  <c r="L24" i="10"/>
  <c r="D25" i="10"/>
  <c r="G25" i="10"/>
  <c r="L25" i="10"/>
  <c r="D26" i="10"/>
  <c r="G26" i="10"/>
  <c r="L26" i="10"/>
  <c r="D27" i="10"/>
  <c r="G27" i="10"/>
  <c r="L27" i="10"/>
  <c r="D28" i="10"/>
  <c r="G28" i="10"/>
  <c r="L28" i="10"/>
  <c r="D29" i="10"/>
  <c r="G29" i="10"/>
  <c r="L29" i="10"/>
  <c r="D30" i="10"/>
  <c r="G30" i="10"/>
  <c r="L30" i="10"/>
  <c r="D31" i="10"/>
  <c r="G31" i="10"/>
  <c r="L31" i="10"/>
  <c r="D32" i="10"/>
  <c r="G32" i="10"/>
  <c r="L32" i="10"/>
  <c r="D33" i="10"/>
  <c r="G33" i="10"/>
  <c r="L33" i="10"/>
  <c r="D34" i="10"/>
  <c r="G34" i="10"/>
  <c r="L34" i="10"/>
  <c r="D35" i="10"/>
  <c r="G35" i="10"/>
  <c r="L35" i="10"/>
  <c r="D36" i="10"/>
  <c r="G36" i="10"/>
  <c r="L36" i="10"/>
  <c r="D37" i="10"/>
  <c r="G37" i="10"/>
  <c r="L37" i="10"/>
  <c r="D38" i="10"/>
  <c r="G38" i="10"/>
  <c r="L38" i="10"/>
  <c r="D39" i="10"/>
  <c r="G39" i="10"/>
  <c r="L39" i="10"/>
  <c r="D40" i="10"/>
  <c r="G40" i="10"/>
  <c r="L40" i="10"/>
  <c r="D41" i="10"/>
  <c r="G41" i="10"/>
  <c r="L41" i="10"/>
  <c r="D42" i="10"/>
  <c r="G42" i="10"/>
  <c r="L42" i="10"/>
  <c r="D43" i="10"/>
  <c r="G43" i="10"/>
  <c r="L43" i="10"/>
  <c r="D44" i="10"/>
  <c r="G44" i="10"/>
  <c r="L44" i="10"/>
  <c r="D45" i="10"/>
  <c r="G45" i="10"/>
  <c r="L45" i="10"/>
  <c r="D46" i="10"/>
  <c r="G46" i="10"/>
  <c r="L46" i="10"/>
  <c r="D47" i="10"/>
  <c r="G47" i="10"/>
  <c r="L47" i="10"/>
  <c r="D48" i="10"/>
  <c r="G48" i="10"/>
  <c r="L48" i="10"/>
  <c r="D49" i="10"/>
  <c r="G49" i="10"/>
  <c r="L49" i="10"/>
  <c r="D50" i="10"/>
  <c r="G50" i="10"/>
  <c r="L50" i="10"/>
  <c r="D51" i="10"/>
  <c r="G51" i="10"/>
  <c r="L51" i="10"/>
  <c r="D52" i="10"/>
  <c r="G52" i="10"/>
  <c r="L52" i="10"/>
  <c r="D53" i="10"/>
  <c r="G53" i="10"/>
  <c r="L53" i="10"/>
  <c r="D54" i="10"/>
  <c r="G54" i="10"/>
  <c r="L54" i="10"/>
  <c r="D55" i="10"/>
  <c r="G55" i="10"/>
  <c r="L55" i="10"/>
  <c r="D56" i="10"/>
  <c r="G56" i="10"/>
  <c r="L56" i="10"/>
  <c r="D57" i="10"/>
  <c r="G57" i="10"/>
  <c r="L57" i="10"/>
  <c r="D58" i="10"/>
  <c r="G58" i="10"/>
  <c r="L58" i="10"/>
  <c r="D59" i="10"/>
  <c r="G59" i="10"/>
  <c r="L59" i="10"/>
  <c r="D60" i="10"/>
  <c r="G60" i="10"/>
  <c r="L60" i="10"/>
  <c r="D61" i="10"/>
  <c r="G61" i="10"/>
  <c r="L61" i="10"/>
  <c r="D62" i="10"/>
  <c r="G62" i="10"/>
  <c r="L62" i="10"/>
  <c r="D63" i="10"/>
  <c r="G63" i="10"/>
  <c r="L63" i="10"/>
  <c r="D64" i="10"/>
  <c r="G64" i="10"/>
  <c r="L64" i="10"/>
  <c r="D65" i="10"/>
  <c r="G65" i="10"/>
  <c r="L65" i="10"/>
  <c r="D66" i="10"/>
  <c r="G66" i="10"/>
  <c r="L66" i="10"/>
  <c r="D67" i="10"/>
  <c r="G67" i="10"/>
  <c r="L67" i="10"/>
  <c r="D68" i="10"/>
  <c r="G68" i="10"/>
  <c r="L68" i="10"/>
  <c r="D69" i="10"/>
  <c r="G69" i="10"/>
  <c r="L69" i="10"/>
  <c r="D70" i="10"/>
  <c r="G70" i="10"/>
  <c r="L70" i="10"/>
  <c r="D71" i="10"/>
  <c r="G71" i="10"/>
  <c r="L71" i="10"/>
  <c r="D72" i="10"/>
  <c r="G72" i="10"/>
  <c r="L72" i="10"/>
  <c r="B73" i="10"/>
  <c r="C73" i="10"/>
  <c r="D73" i="10"/>
  <c r="E73" i="10"/>
  <c r="G73" i="10"/>
  <c r="F73" i="10"/>
  <c r="I73" i="10"/>
  <c r="B17" i="4"/>
  <c r="H17" i="4" s="1"/>
  <c r="J73" i="10"/>
  <c r="K73" i="10"/>
  <c r="G1" i="11"/>
  <c r="D6" i="11"/>
  <c r="G6" i="11"/>
  <c r="H6" i="11"/>
  <c r="D7" i="11"/>
  <c r="G7" i="11"/>
  <c r="H7" i="11"/>
  <c r="D8" i="11"/>
  <c r="G8" i="11"/>
  <c r="H8" i="11"/>
  <c r="D9" i="11"/>
  <c r="G9" i="11"/>
  <c r="H9" i="11"/>
  <c r="H73" i="11"/>
  <c r="D10" i="11"/>
  <c r="G10" i="11"/>
  <c r="H10" i="11"/>
  <c r="D11" i="11"/>
  <c r="G11" i="11"/>
  <c r="H11" i="11"/>
  <c r="D12" i="11"/>
  <c r="G12" i="11"/>
  <c r="H12" i="11"/>
  <c r="D13" i="11"/>
  <c r="G13" i="11"/>
  <c r="H13" i="11"/>
  <c r="D14" i="11"/>
  <c r="G14" i="11"/>
  <c r="H14" i="11"/>
  <c r="D15" i="11"/>
  <c r="G15" i="11"/>
  <c r="H15" i="11"/>
  <c r="D16" i="11"/>
  <c r="G16" i="11"/>
  <c r="H16" i="11"/>
  <c r="D17" i="11"/>
  <c r="G17" i="11"/>
  <c r="H17" i="11"/>
  <c r="D18" i="11"/>
  <c r="G18" i="11"/>
  <c r="H18" i="11"/>
  <c r="D19" i="11"/>
  <c r="G19" i="11"/>
  <c r="H19" i="11"/>
  <c r="D20" i="11"/>
  <c r="G20" i="11"/>
  <c r="H20" i="11"/>
  <c r="D21" i="11"/>
  <c r="G21" i="11"/>
  <c r="H21" i="11"/>
  <c r="D22" i="11"/>
  <c r="G22" i="11"/>
  <c r="H22" i="11"/>
  <c r="D23" i="11"/>
  <c r="G23" i="11"/>
  <c r="H23" i="11"/>
  <c r="D24" i="11"/>
  <c r="G24" i="11"/>
  <c r="H24" i="11"/>
  <c r="D25" i="11"/>
  <c r="G25" i="11"/>
  <c r="H25" i="11"/>
  <c r="D26" i="11"/>
  <c r="G26" i="11"/>
  <c r="H26" i="11"/>
  <c r="D27" i="11"/>
  <c r="G27" i="11"/>
  <c r="H27" i="11"/>
  <c r="D28" i="11"/>
  <c r="G28" i="11"/>
  <c r="H28" i="11"/>
  <c r="D29" i="11"/>
  <c r="G29" i="11"/>
  <c r="H29" i="11"/>
  <c r="D30" i="11"/>
  <c r="G30" i="11"/>
  <c r="H30" i="11"/>
  <c r="D31" i="11"/>
  <c r="G31" i="11"/>
  <c r="H31" i="11"/>
  <c r="D32" i="11"/>
  <c r="G32" i="11"/>
  <c r="H32" i="11"/>
  <c r="D33" i="11"/>
  <c r="G33" i="11"/>
  <c r="H33" i="11"/>
  <c r="D34" i="11"/>
  <c r="G34" i="11"/>
  <c r="H34" i="11"/>
  <c r="D35" i="11"/>
  <c r="G35" i="11"/>
  <c r="H35" i="11"/>
  <c r="D36" i="11"/>
  <c r="G36" i="11"/>
  <c r="H36" i="11"/>
  <c r="D37" i="11"/>
  <c r="G37" i="11"/>
  <c r="H37" i="11"/>
  <c r="D38" i="11"/>
  <c r="G38" i="11"/>
  <c r="H38" i="11"/>
  <c r="D39" i="11"/>
  <c r="G39" i="11"/>
  <c r="H39" i="11"/>
  <c r="D40" i="11"/>
  <c r="G40" i="11"/>
  <c r="H40" i="11"/>
  <c r="D41" i="11"/>
  <c r="G41" i="11"/>
  <c r="H41" i="11"/>
  <c r="D42" i="11"/>
  <c r="G42" i="11"/>
  <c r="H42" i="11"/>
  <c r="D43" i="11"/>
  <c r="G43" i="11"/>
  <c r="H43" i="11"/>
  <c r="D44" i="11"/>
  <c r="G44" i="11"/>
  <c r="H44" i="11"/>
  <c r="D45" i="11"/>
  <c r="G45" i="11"/>
  <c r="H45" i="11"/>
  <c r="D46" i="11"/>
  <c r="G46" i="11"/>
  <c r="H46" i="11"/>
  <c r="D47" i="11"/>
  <c r="G47" i="11"/>
  <c r="H47" i="11"/>
  <c r="D48" i="11"/>
  <c r="G48" i="11"/>
  <c r="H48" i="11"/>
  <c r="D49" i="11"/>
  <c r="G49" i="11"/>
  <c r="H49" i="11"/>
  <c r="D50" i="11"/>
  <c r="G50" i="11"/>
  <c r="H50" i="11"/>
  <c r="D51" i="11"/>
  <c r="G51" i="11"/>
  <c r="H51" i="11"/>
  <c r="D52" i="11"/>
  <c r="G52" i="11"/>
  <c r="H52" i="11"/>
  <c r="D53" i="11"/>
  <c r="G53" i="11"/>
  <c r="H53" i="11"/>
  <c r="D54" i="11"/>
  <c r="G54" i="11"/>
  <c r="H54" i="11"/>
  <c r="D55" i="11"/>
  <c r="G55" i="11"/>
  <c r="H55" i="11"/>
  <c r="D56" i="11"/>
  <c r="G56" i="11"/>
  <c r="H56" i="11"/>
  <c r="D57" i="11"/>
  <c r="G57" i="11"/>
  <c r="H57" i="11"/>
  <c r="D58" i="11"/>
  <c r="G58" i="11"/>
  <c r="H58" i="11"/>
  <c r="D59" i="11"/>
  <c r="G59" i="11"/>
  <c r="H59" i="11"/>
  <c r="D60" i="11"/>
  <c r="G60" i="11"/>
  <c r="H60" i="11"/>
  <c r="D61" i="11"/>
  <c r="G61" i="11"/>
  <c r="H61" i="11"/>
  <c r="D62" i="11"/>
  <c r="G62" i="11"/>
  <c r="H62" i="11"/>
  <c r="D63" i="11"/>
  <c r="G63" i="11"/>
  <c r="H63" i="11"/>
  <c r="D64" i="11"/>
  <c r="G64" i="11"/>
  <c r="H64" i="11"/>
  <c r="D65" i="11"/>
  <c r="G65" i="11"/>
  <c r="H65" i="11"/>
  <c r="D66" i="11"/>
  <c r="G66" i="11"/>
  <c r="H66" i="11"/>
  <c r="D67" i="11"/>
  <c r="G67" i="11"/>
  <c r="H67" i="11"/>
  <c r="D68" i="11"/>
  <c r="G68" i="11"/>
  <c r="H68" i="11"/>
  <c r="D69" i="11"/>
  <c r="G69" i="11"/>
  <c r="H69" i="11"/>
  <c r="D70" i="11"/>
  <c r="G70" i="11"/>
  <c r="H70" i="11"/>
  <c r="D71" i="11"/>
  <c r="G71" i="11"/>
  <c r="H71" i="11"/>
  <c r="D72" i="11"/>
  <c r="G72" i="11"/>
  <c r="H72" i="11"/>
  <c r="B73" i="11"/>
  <c r="C73" i="11"/>
  <c r="D73" i="11"/>
  <c r="E73" i="11"/>
  <c r="F73" i="11"/>
  <c r="G73" i="11"/>
  <c r="I73" i="11"/>
  <c r="J73" i="11"/>
  <c r="G1" i="12"/>
  <c r="D6" i="12"/>
  <c r="G6" i="12"/>
  <c r="H6" i="12"/>
  <c r="D7" i="12"/>
  <c r="G7" i="12"/>
  <c r="H7" i="12"/>
  <c r="H73" i="12"/>
  <c r="D8" i="12"/>
  <c r="G8" i="12"/>
  <c r="H8" i="12"/>
  <c r="D9" i="12"/>
  <c r="G9" i="12"/>
  <c r="H9" i="12"/>
  <c r="D10" i="12"/>
  <c r="G10" i="12"/>
  <c r="H10" i="12"/>
  <c r="D11" i="12"/>
  <c r="G11" i="12"/>
  <c r="H11" i="12"/>
  <c r="D12" i="12"/>
  <c r="G12" i="12"/>
  <c r="H12" i="12"/>
  <c r="D13" i="12"/>
  <c r="G13" i="12"/>
  <c r="H13" i="12"/>
  <c r="D14" i="12"/>
  <c r="G14" i="12"/>
  <c r="H14" i="12"/>
  <c r="D15" i="12"/>
  <c r="G15" i="12"/>
  <c r="H15" i="12"/>
  <c r="D16" i="12"/>
  <c r="G16" i="12"/>
  <c r="H16" i="12"/>
  <c r="D17" i="12"/>
  <c r="G17" i="12"/>
  <c r="H17" i="12"/>
  <c r="D18" i="12"/>
  <c r="G18" i="12"/>
  <c r="H18" i="12"/>
  <c r="D19" i="12"/>
  <c r="G19" i="12"/>
  <c r="H19" i="12"/>
  <c r="D20" i="12"/>
  <c r="G20" i="12"/>
  <c r="H20" i="12"/>
  <c r="D21" i="12"/>
  <c r="G21" i="12"/>
  <c r="H21" i="12"/>
  <c r="D22" i="12"/>
  <c r="G22" i="12"/>
  <c r="H22" i="12"/>
  <c r="D23" i="12"/>
  <c r="G23" i="12"/>
  <c r="H23" i="12"/>
  <c r="D24" i="12"/>
  <c r="G24" i="12"/>
  <c r="H24" i="12"/>
  <c r="D25" i="12"/>
  <c r="G25" i="12"/>
  <c r="H25" i="12"/>
  <c r="D26" i="12"/>
  <c r="G26" i="12"/>
  <c r="H26" i="12"/>
  <c r="D27" i="12"/>
  <c r="G27" i="12"/>
  <c r="H27" i="12"/>
  <c r="D28" i="12"/>
  <c r="G28" i="12"/>
  <c r="H28" i="12"/>
  <c r="D29" i="12"/>
  <c r="G29" i="12"/>
  <c r="H29" i="12"/>
  <c r="D30" i="12"/>
  <c r="G30" i="12"/>
  <c r="H30" i="12"/>
  <c r="D31" i="12"/>
  <c r="G31" i="12"/>
  <c r="H31" i="12"/>
  <c r="D32" i="12"/>
  <c r="G32" i="12"/>
  <c r="H32" i="12"/>
  <c r="D33" i="12"/>
  <c r="G33" i="12"/>
  <c r="H33" i="12"/>
  <c r="D34" i="12"/>
  <c r="G34" i="12"/>
  <c r="H34" i="12"/>
  <c r="D35" i="12"/>
  <c r="G35" i="12"/>
  <c r="H35" i="12"/>
  <c r="D36" i="12"/>
  <c r="G36" i="12"/>
  <c r="H36" i="12"/>
  <c r="D37" i="12"/>
  <c r="G37" i="12"/>
  <c r="H37" i="12"/>
  <c r="D38" i="12"/>
  <c r="G38" i="12"/>
  <c r="H38" i="12"/>
  <c r="D39" i="12"/>
  <c r="G39" i="12"/>
  <c r="H39" i="12"/>
  <c r="D40" i="12"/>
  <c r="G40" i="12"/>
  <c r="H40" i="12"/>
  <c r="D41" i="12"/>
  <c r="G41" i="12"/>
  <c r="H41" i="12"/>
  <c r="D42" i="12"/>
  <c r="G42" i="12"/>
  <c r="H42" i="12"/>
  <c r="D43" i="12"/>
  <c r="G43" i="12"/>
  <c r="H43" i="12"/>
  <c r="D44" i="12"/>
  <c r="G44" i="12"/>
  <c r="H44" i="12"/>
  <c r="D45" i="12"/>
  <c r="G45" i="12"/>
  <c r="H45" i="12"/>
  <c r="D46" i="12"/>
  <c r="G46" i="12"/>
  <c r="H46" i="12"/>
  <c r="D47" i="12"/>
  <c r="G47" i="12"/>
  <c r="H47" i="12"/>
  <c r="D48" i="12"/>
  <c r="G48" i="12"/>
  <c r="H48" i="12"/>
  <c r="D49" i="12"/>
  <c r="G49" i="12"/>
  <c r="H49" i="12"/>
  <c r="D50" i="12"/>
  <c r="G50" i="12"/>
  <c r="H50" i="12"/>
  <c r="D51" i="12"/>
  <c r="G51" i="12"/>
  <c r="H51" i="12"/>
  <c r="D52" i="12"/>
  <c r="G52" i="12"/>
  <c r="H52" i="12"/>
  <c r="D53" i="12"/>
  <c r="G53" i="12"/>
  <c r="H53" i="12"/>
  <c r="D54" i="12"/>
  <c r="G54" i="12"/>
  <c r="H54" i="12"/>
  <c r="D55" i="12"/>
  <c r="G55" i="12"/>
  <c r="H55" i="12"/>
  <c r="D56" i="12"/>
  <c r="G56" i="12"/>
  <c r="H56" i="12"/>
  <c r="D57" i="12"/>
  <c r="G57" i="12"/>
  <c r="H57" i="12"/>
  <c r="D58" i="12"/>
  <c r="G58" i="12"/>
  <c r="H58" i="12"/>
  <c r="D59" i="12"/>
  <c r="G59" i="12"/>
  <c r="H59" i="12"/>
  <c r="D60" i="12"/>
  <c r="G60" i="12"/>
  <c r="H60" i="12"/>
  <c r="D61" i="12"/>
  <c r="G61" i="12"/>
  <c r="H61" i="12"/>
  <c r="D62" i="12"/>
  <c r="G62" i="12"/>
  <c r="H62" i="12"/>
  <c r="D63" i="12"/>
  <c r="G63" i="12"/>
  <c r="H63" i="12"/>
  <c r="D64" i="12"/>
  <c r="G64" i="12"/>
  <c r="H64" i="12"/>
  <c r="D65" i="12"/>
  <c r="G65" i="12"/>
  <c r="H65" i="12"/>
  <c r="D66" i="12"/>
  <c r="G66" i="12"/>
  <c r="H66" i="12"/>
  <c r="D67" i="12"/>
  <c r="G67" i="12"/>
  <c r="H67" i="12"/>
  <c r="D68" i="12"/>
  <c r="G68" i="12"/>
  <c r="H68" i="12"/>
  <c r="D69" i="12"/>
  <c r="G69" i="12"/>
  <c r="H69" i="12"/>
  <c r="D70" i="12"/>
  <c r="G70" i="12"/>
  <c r="H70" i="12"/>
  <c r="D71" i="12"/>
  <c r="G71" i="12"/>
  <c r="H71" i="12"/>
  <c r="D72" i="12"/>
  <c r="G72" i="12"/>
  <c r="H72" i="12"/>
  <c r="B73" i="12"/>
  <c r="D73" i="12"/>
  <c r="C73" i="12"/>
  <c r="E73" i="12"/>
  <c r="G73" i="12"/>
  <c r="F73" i="12"/>
  <c r="I73" i="12"/>
  <c r="J73" i="12"/>
  <c r="G1" i="13"/>
  <c r="D6" i="13"/>
  <c r="G6" i="13"/>
  <c r="H6" i="13"/>
  <c r="H73" i="13"/>
  <c r="D7" i="13"/>
  <c r="G7" i="13"/>
  <c r="H7" i="13"/>
  <c r="D8" i="13"/>
  <c r="G8" i="13"/>
  <c r="H8" i="13"/>
  <c r="D9" i="13"/>
  <c r="G9" i="13"/>
  <c r="H9" i="13"/>
  <c r="D10" i="13"/>
  <c r="G10" i="13"/>
  <c r="H10" i="13"/>
  <c r="D11" i="13"/>
  <c r="G11" i="13"/>
  <c r="H11" i="13"/>
  <c r="D12" i="13"/>
  <c r="G12" i="13"/>
  <c r="H12" i="13"/>
  <c r="D13" i="13"/>
  <c r="G13" i="13"/>
  <c r="H13" i="13"/>
  <c r="D14" i="13"/>
  <c r="G14" i="13"/>
  <c r="H14" i="13"/>
  <c r="D15" i="13"/>
  <c r="G15" i="13"/>
  <c r="H15" i="13"/>
  <c r="D16" i="13"/>
  <c r="G16" i="13"/>
  <c r="H16" i="13"/>
  <c r="D17" i="13"/>
  <c r="G17" i="13"/>
  <c r="H17" i="13"/>
  <c r="D18" i="13"/>
  <c r="G18" i="13"/>
  <c r="H18" i="13"/>
  <c r="D19" i="13"/>
  <c r="G19" i="13"/>
  <c r="H19" i="13"/>
  <c r="D20" i="13"/>
  <c r="G20" i="13"/>
  <c r="H20" i="13"/>
  <c r="D21" i="13"/>
  <c r="G21" i="13"/>
  <c r="H21" i="13"/>
  <c r="D22" i="13"/>
  <c r="G22" i="13"/>
  <c r="H22" i="13"/>
  <c r="D23" i="13"/>
  <c r="G23" i="13"/>
  <c r="H23" i="13"/>
  <c r="G24" i="13"/>
  <c r="H24" i="13"/>
  <c r="D25" i="13"/>
  <c r="G25" i="13"/>
  <c r="H25" i="13"/>
  <c r="D26" i="13"/>
  <c r="G26" i="13"/>
  <c r="H26" i="13"/>
  <c r="D27" i="13"/>
  <c r="G27" i="13"/>
  <c r="H27" i="13"/>
  <c r="D28" i="13"/>
  <c r="G28" i="13"/>
  <c r="H28" i="13"/>
  <c r="D29" i="13"/>
  <c r="G29" i="13"/>
  <c r="H29" i="13"/>
  <c r="D30" i="13"/>
  <c r="G30" i="13"/>
  <c r="H30" i="13"/>
  <c r="D31" i="13"/>
  <c r="G31" i="13"/>
  <c r="H31" i="13"/>
  <c r="D32" i="13"/>
  <c r="G32" i="13"/>
  <c r="H32" i="13"/>
  <c r="D33" i="13"/>
  <c r="G33" i="13"/>
  <c r="H33" i="13"/>
  <c r="D34" i="13"/>
  <c r="G34" i="13"/>
  <c r="H34" i="13"/>
  <c r="D35" i="13"/>
  <c r="G35" i="13"/>
  <c r="H35" i="13"/>
  <c r="D36" i="13"/>
  <c r="G36" i="13"/>
  <c r="H36" i="13"/>
  <c r="D37" i="13"/>
  <c r="G37" i="13"/>
  <c r="H37" i="13"/>
  <c r="D38" i="13"/>
  <c r="G38" i="13"/>
  <c r="H38" i="13"/>
  <c r="D39" i="13"/>
  <c r="G39" i="13"/>
  <c r="H39" i="13"/>
  <c r="D40" i="13"/>
  <c r="G40" i="13"/>
  <c r="H40" i="13"/>
  <c r="D41" i="13"/>
  <c r="G41" i="13"/>
  <c r="H41" i="13"/>
  <c r="D42" i="13"/>
  <c r="G42" i="13"/>
  <c r="H42" i="13"/>
  <c r="D43" i="13"/>
  <c r="G43" i="13"/>
  <c r="H43" i="13"/>
  <c r="D44" i="13"/>
  <c r="G44" i="13"/>
  <c r="H44" i="13"/>
  <c r="D45" i="13"/>
  <c r="G45" i="13"/>
  <c r="H45" i="13"/>
  <c r="D46" i="13"/>
  <c r="G46" i="13"/>
  <c r="H46" i="13"/>
  <c r="D47" i="13"/>
  <c r="G47" i="13"/>
  <c r="H47" i="13"/>
  <c r="D48" i="13"/>
  <c r="G48" i="13"/>
  <c r="H48" i="13"/>
  <c r="D49" i="13"/>
  <c r="G49" i="13"/>
  <c r="H49" i="13"/>
  <c r="D50" i="13"/>
  <c r="G50" i="13"/>
  <c r="H50" i="13"/>
  <c r="D51" i="13"/>
  <c r="G51" i="13"/>
  <c r="H51" i="13"/>
  <c r="D52" i="13"/>
  <c r="G52" i="13"/>
  <c r="H52" i="13"/>
  <c r="D53" i="13"/>
  <c r="G53" i="13"/>
  <c r="H53" i="13"/>
  <c r="D54" i="13"/>
  <c r="G54" i="13"/>
  <c r="H54" i="13"/>
  <c r="D55" i="13"/>
  <c r="G55" i="13"/>
  <c r="H55" i="13"/>
  <c r="D56" i="13"/>
  <c r="G56" i="13"/>
  <c r="H56" i="13"/>
  <c r="D57" i="13"/>
  <c r="G57" i="13"/>
  <c r="H57" i="13"/>
  <c r="D58" i="13"/>
  <c r="G58" i="13"/>
  <c r="H58" i="13"/>
  <c r="D59" i="13"/>
  <c r="G59" i="13"/>
  <c r="H59" i="13"/>
  <c r="D60" i="13"/>
  <c r="G60" i="13"/>
  <c r="H60" i="13"/>
  <c r="D61" i="13"/>
  <c r="G61" i="13"/>
  <c r="H61" i="13"/>
  <c r="D62" i="13"/>
  <c r="G62" i="13"/>
  <c r="H62" i="13"/>
  <c r="D63" i="13"/>
  <c r="G63" i="13"/>
  <c r="H63" i="13"/>
  <c r="D64" i="13"/>
  <c r="G64" i="13"/>
  <c r="H64" i="13"/>
  <c r="D65" i="13"/>
  <c r="G65" i="13"/>
  <c r="H65" i="13"/>
  <c r="D66" i="13"/>
  <c r="G66" i="13"/>
  <c r="H66" i="13"/>
  <c r="D67" i="13"/>
  <c r="G67" i="13"/>
  <c r="H67" i="13"/>
  <c r="D68" i="13"/>
  <c r="G68" i="13"/>
  <c r="H68" i="13"/>
  <c r="D69" i="13"/>
  <c r="G69" i="13"/>
  <c r="H69" i="13"/>
  <c r="D70" i="13"/>
  <c r="G70" i="13"/>
  <c r="H70" i="13"/>
  <c r="D71" i="13"/>
  <c r="G71" i="13"/>
  <c r="H71" i="13"/>
  <c r="D72" i="13"/>
  <c r="G72" i="13"/>
  <c r="H72" i="13"/>
  <c r="B73" i="13"/>
  <c r="D73" i="13"/>
  <c r="C73" i="13"/>
  <c r="E73" i="13"/>
  <c r="F73" i="13"/>
  <c r="G73" i="13"/>
  <c r="I73" i="13"/>
  <c r="J73" i="13"/>
  <c r="D6" i="14"/>
  <c r="G6" i="14"/>
  <c r="H6" i="14"/>
  <c r="D7" i="14"/>
  <c r="G7" i="14"/>
  <c r="H7" i="14"/>
  <c r="H73" i="14"/>
  <c r="D8" i="14"/>
  <c r="G8" i="14"/>
  <c r="H8" i="14"/>
  <c r="D9" i="14"/>
  <c r="G9" i="14"/>
  <c r="H9" i="14"/>
  <c r="D10" i="14"/>
  <c r="G10" i="14"/>
  <c r="H10" i="14"/>
  <c r="D11" i="14"/>
  <c r="G11" i="14"/>
  <c r="H11" i="14"/>
  <c r="D12" i="14"/>
  <c r="G12" i="14"/>
  <c r="H12" i="14"/>
  <c r="D13" i="14"/>
  <c r="G13" i="14"/>
  <c r="H13" i="14"/>
  <c r="D14" i="14"/>
  <c r="G14" i="14"/>
  <c r="H14" i="14"/>
  <c r="D15" i="14"/>
  <c r="G15" i="14"/>
  <c r="H15" i="14"/>
  <c r="D16" i="14"/>
  <c r="G16" i="14"/>
  <c r="H16" i="14"/>
  <c r="D17" i="14"/>
  <c r="G17" i="14"/>
  <c r="H17" i="14"/>
  <c r="D18" i="14"/>
  <c r="G18" i="14"/>
  <c r="H18" i="14"/>
  <c r="D19" i="14"/>
  <c r="G19" i="14"/>
  <c r="H19" i="14"/>
  <c r="D20" i="14"/>
  <c r="G20" i="14"/>
  <c r="H20" i="14"/>
  <c r="D21" i="14"/>
  <c r="G21" i="14"/>
  <c r="H21" i="14"/>
  <c r="D22" i="14"/>
  <c r="G22" i="14"/>
  <c r="H22" i="14"/>
  <c r="D23" i="14"/>
  <c r="G23" i="14"/>
  <c r="H23" i="14"/>
  <c r="D24" i="14"/>
  <c r="G24" i="14"/>
  <c r="H24" i="14"/>
  <c r="D25" i="14"/>
  <c r="G25" i="14"/>
  <c r="H25" i="14"/>
  <c r="D26" i="14"/>
  <c r="G26" i="14"/>
  <c r="H26" i="14"/>
  <c r="D27" i="14"/>
  <c r="G27" i="14"/>
  <c r="H27" i="14"/>
  <c r="D28" i="14"/>
  <c r="G28" i="14"/>
  <c r="H28" i="14"/>
  <c r="D29" i="14"/>
  <c r="G29" i="14"/>
  <c r="H29" i="14"/>
  <c r="D30" i="14"/>
  <c r="G30" i="14"/>
  <c r="H30" i="14"/>
  <c r="D31" i="14"/>
  <c r="G31" i="14"/>
  <c r="H31" i="14"/>
  <c r="D32" i="14"/>
  <c r="G32" i="14"/>
  <c r="H32" i="14"/>
  <c r="D33" i="14"/>
  <c r="G33" i="14"/>
  <c r="H33" i="14"/>
  <c r="D34" i="14"/>
  <c r="G34" i="14"/>
  <c r="H34" i="14"/>
  <c r="D35" i="14"/>
  <c r="G35" i="14"/>
  <c r="H35" i="14"/>
  <c r="D36" i="14"/>
  <c r="G36" i="14"/>
  <c r="H36" i="14"/>
  <c r="D37" i="14"/>
  <c r="G37" i="14"/>
  <c r="H37" i="14"/>
  <c r="D38" i="14"/>
  <c r="G38" i="14"/>
  <c r="H38" i="14"/>
  <c r="D39" i="14"/>
  <c r="G39" i="14"/>
  <c r="H39" i="14"/>
  <c r="D40" i="14"/>
  <c r="G40" i="14"/>
  <c r="H40" i="14"/>
  <c r="D41" i="14"/>
  <c r="G41" i="14"/>
  <c r="H41" i="14"/>
  <c r="D42" i="14"/>
  <c r="G42" i="14"/>
  <c r="H42" i="14"/>
  <c r="D43" i="14"/>
  <c r="G43" i="14"/>
  <c r="H43" i="14"/>
  <c r="D44" i="14"/>
  <c r="G44" i="14"/>
  <c r="H44" i="14"/>
  <c r="D45" i="14"/>
  <c r="G45" i="14"/>
  <c r="H45" i="14"/>
  <c r="D46" i="14"/>
  <c r="G46" i="14"/>
  <c r="H46" i="14"/>
  <c r="D47" i="14"/>
  <c r="G47" i="14"/>
  <c r="H47" i="14"/>
  <c r="D48" i="14"/>
  <c r="G48" i="14"/>
  <c r="H48" i="14"/>
  <c r="D49" i="14"/>
  <c r="G49" i="14"/>
  <c r="H49" i="14"/>
  <c r="D50" i="14"/>
  <c r="G50" i="14"/>
  <c r="H50" i="14"/>
  <c r="G51" i="14"/>
  <c r="H51" i="14"/>
  <c r="D52" i="14"/>
  <c r="G52" i="14"/>
  <c r="H52" i="14"/>
  <c r="D53" i="14"/>
  <c r="G53" i="14"/>
  <c r="H53" i="14"/>
  <c r="D54" i="14"/>
  <c r="G54" i="14"/>
  <c r="H54" i="14"/>
  <c r="D55" i="14"/>
  <c r="G55" i="14"/>
  <c r="H55" i="14"/>
  <c r="D56" i="14"/>
  <c r="G56" i="14"/>
  <c r="H56" i="14"/>
  <c r="D57" i="14"/>
  <c r="G57" i="14"/>
  <c r="H57" i="14"/>
  <c r="D58" i="14"/>
  <c r="G58" i="14"/>
  <c r="H58" i="14"/>
  <c r="D59" i="14"/>
  <c r="G59" i="14"/>
  <c r="H59" i="14"/>
  <c r="D60" i="14"/>
  <c r="G60" i="14"/>
  <c r="H60" i="14"/>
  <c r="D61" i="14"/>
  <c r="G61" i="14"/>
  <c r="H61" i="14"/>
  <c r="D62" i="14"/>
  <c r="G62" i="14"/>
  <c r="H62" i="14"/>
  <c r="D63" i="14"/>
  <c r="G63" i="14"/>
  <c r="H63" i="14"/>
  <c r="D64" i="14"/>
  <c r="G64" i="14"/>
  <c r="H64" i="14"/>
  <c r="D65" i="14"/>
  <c r="G65" i="14"/>
  <c r="H65" i="14"/>
  <c r="D66" i="14"/>
  <c r="G66" i="14"/>
  <c r="H66" i="14"/>
  <c r="D67" i="14"/>
  <c r="G67" i="14"/>
  <c r="H67" i="14"/>
  <c r="D68" i="14"/>
  <c r="G68" i="14"/>
  <c r="H68" i="14"/>
  <c r="D69" i="14"/>
  <c r="G69" i="14"/>
  <c r="H69" i="14"/>
  <c r="D70" i="14"/>
  <c r="G70" i="14"/>
  <c r="H70" i="14"/>
  <c r="D71" i="14"/>
  <c r="G71" i="14"/>
  <c r="H71" i="14"/>
  <c r="D72" i="14"/>
  <c r="G72" i="14"/>
  <c r="H72" i="14"/>
  <c r="B73" i="14"/>
  <c r="D73" i="14"/>
  <c r="C73" i="14"/>
  <c r="E73" i="14"/>
  <c r="G73" i="14"/>
  <c r="F73" i="14"/>
  <c r="I73" i="14"/>
  <c r="J73" i="14"/>
  <c r="D6" i="15"/>
  <c r="G6" i="15"/>
  <c r="H6" i="15"/>
  <c r="D7" i="15"/>
  <c r="G7" i="15"/>
  <c r="H7" i="15"/>
  <c r="D8" i="15"/>
  <c r="G8" i="15"/>
  <c r="H8" i="15"/>
  <c r="D9" i="15"/>
  <c r="G9" i="15"/>
  <c r="H9" i="15"/>
  <c r="H73" i="15"/>
  <c r="D10" i="15"/>
  <c r="G10" i="15"/>
  <c r="H10" i="15"/>
  <c r="D11" i="15"/>
  <c r="G11" i="15"/>
  <c r="H11" i="15"/>
  <c r="D12" i="15"/>
  <c r="G12" i="15"/>
  <c r="H12" i="15"/>
  <c r="D13" i="15"/>
  <c r="G13" i="15"/>
  <c r="H13" i="15"/>
  <c r="D14" i="15"/>
  <c r="G14" i="15"/>
  <c r="H14" i="15"/>
  <c r="D15" i="15"/>
  <c r="G15" i="15"/>
  <c r="H15" i="15"/>
  <c r="D16" i="15"/>
  <c r="G16" i="15"/>
  <c r="H16" i="15"/>
  <c r="D17" i="15"/>
  <c r="G17" i="15"/>
  <c r="H17" i="15"/>
  <c r="D18" i="15"/>
  <c r="G18" i="15"/>
  <c r="H18" i="15"/>
  <c r="D19" i="15"/>
  <c r="G19" i="15"/>
  <c r="D20" i="15"/>
  <c r="G20" i="15"/>
  <c r="H20" i="15"/>
  <c r="D21" i="15"/>
  <c r="G21" i="15"/>
  <c r="H21" i="15"/>
  <c r="D22" i="15"/>
  <c r="G22" i="15"/>
  <c r="H22" i="15"/>
  <c r="D23" i="15"/>
  <c r="G23" i="15"/>
  <c r="H23" i="15"/>
  <c r="D24" i="15"/>
  <c r="G24" i="15"/>
  <c r="H24" i="15"/>
  <c r="D25" i="15"/>
  <c r="G25" i="15"/>
  <c r="H25" i="15"/>
  <c r="D26" i="15"/>
  <c r="G26" i="15"/>
  <c r="H26" i="15"/>
  <c r="D27" i="15"/>
  <c r="G27" i="15"/>
  <c r="H27" i="15"/>
  <c r="D28" i="15"/>
  <c r="G28" i="15"/>
  <c r="H28" i="15"/>
  <c r="D29" i="15"/>
  <c r="G29" i="15"/>
  <c r="H29" i="15"/>
  <c r="D30" i="15"/>
  <c r="G30" i="15"/>
  <c r="H30" i="15"/>
  <c r="D31" i="15"/>
  <c r="G31" i="15"/>
  <c r="H31" i="15"/>
  <c r="D32" i="15"/>
  <c r="G32" i="15"/>
  <c r="H32" i="15"/>
  <c r="D33" i="15"/>
  <c r="G33" i="15"/>
  <c r="H33" i="15"/>
  <c r="D34" i="15"/>
  <c r="G34" i="15"/>
  <c r="H34" i="15"/>
  <c r="D35" i="15"/>
  <c r="G35" i="15"/>
  <c r="H35" i="15"/>
  <c r="D36" i="15"/>
  <c r="G36" i="15"/>
  <c r="H36" i="15"/>
  <c r="D37" i="15"/>
  <c r="G37" i="15"/>
  <c r="H37" i="15"/>
  <c r="D38" i="15"/>
  <c r="G38" i="15"/>
  <c r="H38" i="15"/>
  <c r="D39" i="15"/>
  <c r="G39" i="15"/>
  <c r="H39" i="15"/>
  <c r="D40" i="15"/>
  <c r="G40" i="15"/>
  <c r="H40" i="15"/>
  <c r="D41" i="15"/>
  <c r="G41" i="15"/>
  <c r="H41" i="15"/>
  <c r="D42" i="15"/>
  <c r="G42" i="15"/>
  <c r="H42" i="15"/>
  <c r="D43" i="15"/>
  <c r="G43" i="15"/>
  <c r="H43" i="15"/>
  <c r="D44" i="15"/>
  <c r="G44" i="15"/>
  <c r="H44" i="15"/>
  <c r="D45" i="15"/>
  <c r="G45" i="15"/>
  <c r="H45" i="15"/>
  <c r="D46" i="15"/>
  <c r="G46" i="15"/>
  <c r="H46" i="15"/>
  <c r="D47" i="15"/>
  <c r="G47" i="15"/>
  <c r="H47" i="15"/>
  <c r="D48" i="15"/>
  <c r="G48" i="15"/>
  <c r="H48" i="15"/>
  <c r="D49" i="15"/>
  <c r="G49" i="15"/>
  <c r="H49" i="15"/>
  <c r="D50" i="15"/>
  <c r="G50" i="15"/>
  <c r="H50" i="15"/>
  <c r="G51" i="15"/>
  <c r="H51" i="15"/>
  <c r="D52" i="15"/>
  <c r="G52" i="15"/>
  <c r="H52" i="15"/>
  <c r="D53" i="15"/>
  <c r="G53" i="15"/>
  <c r="H53" i="15"/>
  <c r="D54" i="15"/>
  <c r="G54" i="15"/>
  <c r="H54" i="15"/>
  <c r="D55" i="15"/>
  <c r="G55" i="15"/>
  <c r="H55" i="15"/>
  <c r="D56" i="15"/>
  <c r="G56" i="15"/>
  <c r="H56" i="15"/>
  <c r="D57" i="15"/>
  <c r="G57" i="15"/>
  <c r="H57" i="15"/>
  <c r="D58" i="15"/>
  <c r="G58" i="15"/>
  <c r="H58" i="15"/>
  <c r="D59" i="15"/>
  <c r="G59" i="15"/>
  <c r="H59" i="15"/>
  <c r="D60" i="15"/>
  <c r="G60" i="15"/>
  <c r="H60" i="15"/>
  <c r="D61" i="15"/>
  <c r="G61" i="15"/>
  <c r="H61" i="15"/>
  <c r="D62" i="15"/>
  <c r="G62" i="15"/>
  <c r="H62" i="15"/>
  <c r="D63" i="15"/>
  <c r="G63" i="15"/>
  <c r="H63" i="15"/>
  <c r="D64" i="15"/>
  <c r="G64" i="15"/>
  <c r="H64" i="15"/>
  <c r="D65" i="15"/>
  <c r="G65" i="15"/>
  <c r="H65" i="15"/>
  <c r="D66" i="15"/>
  <c r="G66" i="15"/>
  <c r="H66" i="15"/>
  <c r="D67" i="15"/>
  <c r="G67" i="15"/>
  <c r="H67" i="15"/>
  <c r="D68" i="15"/>
  <c r="G68" i="15"/>
  <c r="H68" i="15"/>
  <c r="D69" i="15"/>
  <c r="G69" i="15"/>
  <c r="H69" i="15"/>
  <c r="D70" i="15"/>
  <c r="G70" i="15"/>
  <c r="H70" i="15"/>
  <c r="D71" i="15"/>
  <c r="G71" i="15"/>
  <c r="H71" i="15"/>
  <c r="D72" i="15"/>
  <c r="G72" i="15"/>
  <c r="H72" i="15"/>
  <c r="B73" i="15"/>
  <c r="D73" i="15"/>
  <c r="C73" i="15"/>
  <c r="E73" i="15"/>
  <c r="G73" i="15"/>
  <c r="F73" i="15"/>
  <c r="I73" i="15"/>
  <c r="J73" i="15"/>
  <c r="D6" i="16"/>
  <c r="G6" i="16"/>
  <c r="H6" i="16"/>
  <c r="D7" i="16"/>
  <c r="G7" i="16"/>
  <c r="H7" i="16"/>
  <c r="D8" i="16"/>
  <c r="G8" i="16"/>
  <c r="H8" i="16"/>
  <c r="D9" i="16"/>
  <c r="G9" i="16"/>
  <c r="H9" i="16"/>
  <c r="H73" i="16"/>
  <c r="D10" i="16"/>
  <c r="G10" i="16"/>
  <c r="H10" i="16"/>
  <c r="D11" i="16"/>
  <c r="G11" i="16"/>
  <c r="H11" i="16"/>
  <c r="D12" i="16"/>
  <c r="G12" i="16"/>
  <c r="H12" i="16"/>
  <c r="D13" i="16"/>
  <c r="G13" i="16"/>
  <c r="H13" i="16"/>
  <c r="D14" i="16"/>
  <c r="G14" i="16"/>
  <c r="H14" i="16"/>
  <c r="D15" i="16"/>
  <c r="G15" i="16"/>
  <c r="H15" i="16"/>
  <c r="D16" i="16"/>
  <c r="G16" i="16"/>
  <c r="H16" i="16"/>
  <c r="D17" i="16"/>
  <c r="G17" i="16"/>
  <c r="H17" i="16"/>
  <c r="D18" i="16"/>
  <c r="G18" i="16"/>
  <c r="H18" i="16"/>
  <c r="D19" i="16"/>
  <c r="G19" i="16"/>
  <c r="H19" i="16"/>
  <c r="D20" i="16"/>
  <c r="G20" i="16"/>
  <c r="H20" i="16"/>
  <c r="D21" i="16"/>
  <c r="G21" i="16"/>
  <c r="H21" i="16"/>
  <c r="D22" i="16"/>
  <c r="G22" i="16"/>
  <c r="H22" i="16"/>
  <c r="D23" i="16"/>
  <c r="G23" i="16"/>
  <c r="H23" i="16"/>
  <c r="D24" i="16"/>
  <c r="G24" i="16"/>
  <c r="H24" i="16"/>
  <c r="D25" i="16"/>
  <c r="G25" i="16"/>
  <c r="H25" i="16"/>
  <c r="D26" i="16"/>
  <c r="G26" i="16"/>
  <c r="H26" i="16"/>
  <c r="D27" i="16"/>
  <c r="G27" i="16"/>
  <c r="H27" i="16"/>
  <c r="D28" i="16"/>
  <c r="G28" i="16"/>
  <c r="H28" i="16"/>
  <c r="D29" i="16"/>
  <c r="G29" i="16"/>
  <c r="H29" i="16"/>
  <c r="D30" i="16"/>
  <c r="G30" i="16"/>
  <c r="H30" i="16"/>
  <c r="D31" i="16"/>
  <c r="G31" i="16"/>
  <c r="H31" i="16"/>
  <c r="D32" i="16"/>
  <c r="G32" i="16"/>
  <c r="H32" i="16"/>
  <c r="D33" i="16"/>
  <c r="G33" i="16"/>
  <c r="H33" i="16"/>
  <c r="D34" i="16"/>
  <c r="G34" i="16"/>
  <c r="H34" i="16"/>
  <c r="D35" i="16"/>
  <c r="G35" i="16"/>
  <c r="H35" i="16"/>
  <c r="D36" i="16"/>
  <c r="G36" i="16"/>
  <c r="H36" i="16"/>
  <c r="D37" i="16"/>
  <c r="G37" i="16"/>
  <c r="H37" i="16"/>
  <c r="D38" i="16"/>
  <c r="G38" i="16"/>
  <c r="H38" i="16"/>
  <c r="D39" i="16"/>
  <c r="G39" i="16"/>
  <c r="H39" i="16"/>
  <c r="D40" i="16"/>
  <c r="G40" i="16"/>
  <c r="H40" i="16"/>
  <c r="D41" i="16"/>
  <c r="G41" i="16"/>
  <c r="H41" i="16"/>
  <c r="D42" i="16"/>
  <c r="G42" i="16"/>
  <c r="H42" i="16"/>
  <c r="D43" i="16"/>
  <c r="G43" i="16"/>
  <c r="H43" i="16"/>
  <c r="D44" i="16"/>
  <c r="G44" i="16"/>
  <c r="H44" i="16"/>
  <c r="D45" i="16"/>
  <c r="G45" i="16"/>
  <c r="H45" i="16"/>
  <c r="D46" i="16"/>
  <c r="G46" i="16"/>
  <c r="H46" i="16"/>
  <c r="D47" i="16"/>
  <c r="G47" i="16"/>
  <c r="H47" i="16"/>
  <c r="D48" i="16"/>
  <c r="G48" i="16"/>
  <c r="D49" i="16"/>
  <c r="G49" i="16"/>
  <c r="H49" i="16"/>
  <c r="D50" i="16"/>
  <c r="G50" i="16"/>
  <c r="H50" i="16"/>
  <c r="D51" i="16"/>
  <c r="G51" i="16"/>
  <c r="H51" i="16"/>
  <c r="D52" i="16"/>
  <c r="G52" i="16"/>
  <c r="H52" i="16"/>
  <c r="D53" i="16"/>
  <c r="G53" i="16"/>
  <c r="H53" i="16"/>
  <c r="D54" i="16"/>
  <c r="G54" i="16"/>
  <c r="H54" i="16"/>
  <c r="D55" i="16"/>
  <c r="G55" i="16"/>
  <c r="H55" i="16"/>
  <c r="D56" i="16"/>
  <c r="G56" i="16"/>
  <c r="H56" i="16"/>
  <c r="D57" i="16"/>
  <c r="G57" i="16"/>
  <c r="H57" i="16"/>
  <c r="D58" i="16"/>
  <c r="G58" i="16"/>
  <c r="H58" i="16"/>
  <c r="D59" i="16"/>
  <c r="G59" i="16"/>
  <c r="H59" i="16"/>
  <c r="D60" i="16"/>
  <c r="G60" i="16"/>
  <c r="H60" i="16"/>
  <c r="D61" i="16"/>
  <c r="G61" i="16"/>
  <c r="H61" i="16"/>
  <c r="D62" i="16"/>
  <c r="G62" i="16"/>
  <c r="H62" i="16"/>
  <c r="D63" i="16"/>
  <c r="G63" i="16"/>
  <c r="H63" i="16"/>
  <c r="D64" i="16"/>
  <c r="G64" i="16"/>
  <c r="H64" i="16"/>
  <c r="D65" i="16"/>
  <c r="G65" i="16"/>
  <c r="H65" i="16"/>
  <c r="D66" i="16"/>
  <c r="G66" i="16"/>
  <c r="H66" i="16"/>
  <c r="D67" i="16"/>
  <c r="G67" i="16"/>
  <c r="H67" i="16"/>
  <c r="D68" i="16"/>
  <c r="G68" i="16"/>
  <c r="H68" i="16"/>
  <c r="D69" i="16"/>
  <c r="G69" i="16"/>
  <c r="H69" i="16"/>
  <c r="D70" i="16"/>
  <c r="G70" i="16"/>
  <c r="H70" i="16"/>
  <c r="D71" i="16"/>
  <c r="G71" i="16"/>
  <c r="H71" i="16"/>
  <c r="D72" i="16"/>
  <c r="G72" i="16"/>
  <c r="H72" i="16"/>
  <c r="B73" i="16"/>
  <c r="D73" i="16"/>
  <c r="C73" i="16"/>
  <c r="E73" i="16"/>
  <c r="G73" i="16"/>
  <c r="F73" i="16"/>
  <c r="I73" i="16"/>
  <c r="J73" i="16"/>
  <c r="D6" i="17"/>
  <c r="G6" i="17"/>
  <c r="H6" i="17"/>
  <c r="D7" i="17"/>
  <c r="G7" i="17"/>
  <c r="H7" i="17"/>
  <c r="D8" i="17"/>
  <c r="G8" i="17"/>
  <c r="H8" i="17"/>
  <c r="D9" i="17"/>
  <c r="G9" i="17"/>
  <c r="H9" i="17"/>
  <c r="D10" i="17"/>
  <c r="G10" i="17"/>
  <c r="H10" i="17"/>
  <c r="H73" i="17"/>
  <c r="D11" i="17"/>
  <c r="G11" i="17"/>
  <c r="H11" i="17"/>
  <c r="D12" i="17"/>
  <c r="G12" i="17"/>
  <c r="H12" i="17"/>
  <c r="D13" i="17"/>
  <c r="G13" i="17"/>
  <c r="H13" i="17"/>
  <c r="D14" i="17"/>
  <c r="G14" i="17"/>
  <c r="H14" i="17"/>
  <c r="D15" i="17"/>
  <c r="G15" i="17"/>
  <c r="H15" i="17"/>
  <c r="D16" i="17"/>
  <c r="G16" i="17"/>
  <c r="H16" i="17"/>
  <c r="D17" i="17"/>
  <c r="G17" i="17"/>
  <c r="H17" i="17"/>
  <c r="D18" i="17"/>
  <c r="G18" i="17"/>
  <c r="H18" i="17"/>
  <c r="D19" i="17"/>
  <c r="G19" i="17"/>
  <c r="H19" i="17"/>
  <c r="D20" i="17"/>
  <c r="G20" i="17"/>
  <c r="H20" i="17"/>
  <c r="D21" i="17"/>
  <c r="G21" i="17"/>
  <c r="H21" i="17"/>
  <c r="D22" i="17"/>
  <c r="G22" i="17"/>
  <c r="H22" i="17"/>
  <c r="G23" i="17"/>
  <c r="H23" i="17"/>
  <c r="D24" i="17"/>
  <c r="G24" i="17"/>
  <c r="H24" i="17"/>
  <c r="D25" i="17"/>
  <c r="G25" i="17"/>
  <c r="H25" i="17"/>
  <c r="D26" i="17"/>
  <c r="G26" i="17"/>
  <c r="H26" i="17"/>
  <c r="D27" i="17"/>
  <c r="G27" i="17"/>
  <c r="H27" i="17"/>
  <c r="D28" i="17"/>
  <c r="G28" i="17"/>
  <c r="H28" i="17"/>
  <c r="D29" i="17"/>
  <c r="G29" i="17"/>
  <c r="H29" i="17"/>
  <c r="D30" i="17"/>
  <c r="G30" i="17"/>
  <c r="H30" i="17"/>
  <c r="D31" i="17"/>
  <c r="G31" i="17"/>
  <c r="H31" i="17"/>
  <c r="D32" i="17"/>
  <c r="G32" i="17"/>
  <c r="H32" i="17"/>
  <c r="D33" i="17"/>
  <c r="G33" i="17"/>
  <c r="H33" i="17"/>
  <c r="D34" i="17"/>
  <c r="G34" i="17"/>
  <c r="H34" i="17"/>
  <c r="D35" i="17"/>
  <c r="G35" i="17"/>
  <c r="H35" i="17"/>
  <c r="D36" i="17"/>
  <c r="H36" i="17"/>
  <c r="D37" i="17"/>
  <c r="G37" i="17"/>
  <c r="H37" i="17"/>
  <c r="D38" i="17"/>
  <c r="G38" i="17"/>
  <c r="H38" i="17"/>
  <c r="D39" i="17"/>
  <c r="G39" i="17"/>
  <c r="H39" i="17"/>
  <c r="D40" i="17"/>
  <c r="G40" i="17"/>
  <c r="H40" i="17"/>
  <c r="D41" i="17"/>
  <c r="H41" i="17"/>
  <c r="D42" i="17"/>
  <c r="G42" i="17"/>
  <c r="H42" i="17"/>
  <c r="D43" i="17"/>
  <c r="G43" i="17"/>
  <c r="H43" i="17"/>
  <c r="D44" i="17"/>
  <c r="G44" i="17"/>
  <c r="H44" i="17"/>
  <c r="D45" i="17"/>
  <c r="G45" i="17"/>
  <c r="H45" i="17"/>
  <c r="D46" i="17"/>
  <c r="G46" i="17"/>
  <c r="H46" i="17"/>
  <c r="D47" i="17"/>
  <c r="G47" i="17"/>
  <c r="H47" i="17"/>
  <c r="D48" i="17"/>
  <c r="G48" i="17"/>
  <c r="D49" i="17"/>
  <c r="G49" i="17"/>
  <c r="H49" i="17"/>
  <c r="D50" i="17"/>
  <c r="G50" i="17"/>
  <c r="H50" i="17"/>
  <c r="D51" i="17"/>
  <c r="G51" i="17"/>
  <c r="H51" i="17"/>
  <c r="D52" i="17"/>
  <c r="G52" i="17"/>
  <c r="H52" i="17"/>
  <c r="D53" i="17"/>
  <c r="G53" i="17"/>
  <c r="H53" i="17"/>
  <c r="D54" i="17"/>
  <c r="G54" i="17"/>
  <c r="H54" i="17"/>
  <c r="D55" i="17"/>
  <c r="G55" i="17"/>
  <c r="H55" i="17"/>
  <c r="D56" i="17"/>
  <c r="G56" i="17"/>
  <c r="H56" i="17"/>
  <c r="D57" i="17"/>
  <c r="G57" i="17"/>
  <c r="H57" i="17"/>
  <c r="D58" i="17"/>
  <c r="G58" i="17"/>
  <c r="H58" i="17"/>
  <c r="D59" i="17"/>
  <c r="G59" i="17"/>
  <c r="H59" i="17"/>
  <c r="D60" i="17"/>
  <c r="G60" i="17"/>
  <c r="H60" i="17"/>
  <c r="D61" i="17"/>
  <c r="G61" i="17"/>
  <c r="H61" i="17"/>
  <c r="D62" i="17"/>
  <c r="G62" i="17"/>
  <c r="H62" i="17"/>
  <c r="D63" i="17"/>
  <c r="G63" i="17"/>
  <c r="H63" i="17"/>
  <c r="D64" i="17"/>
  <c r="G64" i="17"/>
  <c r="H64" i="17"/>
  <c r="D65" i="17"/>
  <c r="G65" i="17"/>
  <c r="H65" i="17"/>
  <c r="D66" i="17"/>
  <c r="G66" i="17"/>
  <c r="H66" i="17"/>
  <c r="D67" i="17"/>
  <c r="G67" i="17"/>
  <c r="H67" i="17"/>
  <c r="D68" i="17"/>
  <c r="G68" i="17"/>
  <c r="H68" i="17"/>
  <c r="D69" i="17"/>
  <c r="G69" i="17"/>
  <c r="H69" i="17"/>
  <c r="D70" i="17"/>
  <c r="G70" i="17"/>
  <c r="H70" i="17"/>
  <c r="D71" i="17"/>
  <c r="G71" i="17"/>
  <c r="H71" i="17"/>
  <c r="D72" i="17"/>
  <c r="G72" i="17"/>
  <c r="H72" i="17"/>
  <c r="B73" i="17"/>
  <c r="D73" i="17"/>
  <c r="C73" i="17"/>
  <c r="E73" i="17"/>
  <c r="F73" i="17"/>
  <c r="G73" i="17"/>
  <c r="I73" i="17"/>
  <c r="J73" i="17"/>
  <c r="D6" i="18"/>
  <c r="G6" i="18"/>
  <c r="H6" i="18"/>
  <c r="D7" i="18"/>
  <c r="G7" i="18"/>
  <c r="H7" i="18"/>
  <c r="D8" i="18"/>
  <c r="G8" i="18"/>
  <c r="H8" i="18"/>
  <c r="H73" i="18"/>
  <c r="D9" i="18"/>
  <c r="G9" i="18"/>
  <c r="H9" i="18"/>
  <c r="D10" i="18"/>
  <c r="G10" i="18"/>
  <c r="H10" i="18"/>
  <c r="D11" i="18"/>
  <c r="G11" i="18"/>
  <c r="H11" i="18"/>
  <c r="D12" i="18"/>
  <c r="G12" i="18"/>
  <c r="H12" i="18"/>
  <c r="D13" i="18"/>
  <c r="G13" i="18"/>
  <c r="H13" i="18"/>
  <c r="D14" i="18"/>
  <c r="G14" i="18"/>
  <c r="H14" i="18"/>
  <c r="D15" i="18"/>
  <c r="G15" i="18"/>
  <c r="H15" i="18"/>
  <c r="D16" i="18"/>
  <c r="G16" i="18"/>
  <c r="H16" i="18"/>
  <c r="D17" i="18"/>
  <c r="G17" i="18"/>
  <c r="H17" i="18"/>
  <c r="D18" i="18"/>
  <c r="G18" i="18"/>
  <c r="H18" i="18"/>
  <c r="D19" i="18"/>
  <c r="G19" i="18"/>
  <c r="H19" i="18"/>
  <c r="D20" i="18"/>
  <c r="G20" i="18"/>
  <c r="H20" i="18"/>
  <c r="D21" i="18"/>
  <c r="G21" i="18"/>
  <c r="H21" i="18"/>
  <c r="D22" i="18"/>
  <c r="G22" i="18"/>
  <c r="H22" i="18"/>
  <c r="G23" i="18"/>
  <c r="H23" i="18"/>
  <c r="D24" i="18"/>
  <c r="G24" i="18"/>
  <c r="H24" i="18"/>
  <c r="D25" i="18"/>
  <c r="G25" i="18"/>
  <c r="H25" i="18"/>
  <c r="D26" i="18"/>
  <c r="G26" i="18"/>
  <c r="H26" i="18"/>
  <c r="D27" i="18"/>
  <c r="G27" i="18"/>
  <c r="H27" i="18"/>
  <c r="D28" i="18"/>
  <c r="G28" i="18"/>
  <c r="H28" i="18"/>
  <c r="D29" i="18"/>
  <c r="G29" i="18"/>
  <c r="H29" i="18"/>
  <c r="D30" i="18"/>
  <c r="G30" i="18"/>
  <c r="H30" i="18"/>
  <c r="D31" i="18"/>
  <c r="G31" i="18"/>
  <c r="H31" i="18"/>
  <c r="D32" i="18"/>
  <c r="G32" i="18"/>
  <c r="H32" i="18"/>
  <c r="D33" i="18"/>
  <c r="G33" i="18"/>
  <c r="H33" i="18"/>
  <c r="D34" i="18"/>
  <c r="G34" i="18"/>
  <c r="H34" i="18"/>
  <c r="D35" i="18"/>
  <c r="G35" i="18"/>
  <c r="H35" i="18"/>
  <c r="D36" i="18"/>
  <c r="H36" i="18"/>
  <c r="D37" i="18"/>
  <c r="G37" i="18"/>
  <c r="H37" i="18"/>
  <c r="D38" i="18"/>
  <c r="G38" i="18"/>
  <c r="H38" i="18"/>
  <c r="D39" i="18"/>
  <c r="G39" i="18"/>
  <c r="H39" i="18"/>
  <c r="D40" i="18"/>
  <c r="G40" i="18"/>
  <c r="H40" i="18"/>
  <c r="D41" i="18"/>
  <c r="H41" i="18"/>
  <c r="D42" i="18"/>
  <c r="G42" i="18"/>
  <c r="H42" i="18"/>
  <c r="D43" i="18"/>
  <c r="G43" i="18"/>
  <c r="H43" i="18"/>
  <c r="D44" i="18"/>
  <c r="G44" i="18"/>
  <c r="H44" i="18"/>
  <c r="D45" i="18"/>
  <c r="G45" i="18"/>
  <c r="H45" i="18"/>
  <c r="D46" i="18"/>
  <c r="G46" i="18"/>
  <c r="H46" i="18"/>
  <c r="D47" i="18"/>
  <c r="G47" i="18"/>
  <c r="H47" i="18"/>
  <c r="D48" i="18"/>
  <c r="G48" i="18"/>
  <c r="D49" i="18"/>
  <c r="G49" i="18"/>
  <c r="H49" i="18"/>
  <c r="D50" i="18"/>
  <c r="G50" i="18"/>
  <c r="H50" i="18"/>
  <c r="D51" i="18"/>
  <c r="G51" i="18"/>
  <c r="H51" i="18"/>
  <c r="D52" i="18"/>
  <c r="G52" i="18"/>
  <c r="H52" i="18"/>
  <c r="D53" i="18"/>
  <c r="G53" i="18"/>
  <c r="H53" i="18"/>
  <c r="D54" i="18"/>
  <c r="G54" i="18"/>
  <c r="H54" i="18"/>
  <c r="D55" i="18"/>
  <c r="G55" i="18"/>
  <c r="H55" i="18"/>
  <c r="D56" i="18"/>
  <c r="G56" i="18"/>
  <c r="H56" i="18"/>
  <c r="D57" i="18"/>
  <c r="G57" i="18"/>
  <c r="H57" i="18"/>
  <c r="D58" i="18"/>
  <c r="G58" i="18"/>
  <c r="H58" i="18"/>
  <c r="D59" i="18"/>
  <c r="G59" i="18"/>
  <c r="H59" i="18"/>
  <c r="D60" i="18"/>
  <c r="G60" i="18"/>
  <c r="H60" i="18"/>
  <c r="D61" i="18"/>
  <c r="G61" i="18"/>
  <c r="H61" i="18"/>
  <c r="D62" i="18"/>
  <c r="G62" i="18"/>
  <c r="H62" i="18"/>
  <c r="D63" i="18"/>
  <c r="G63" i="18"/>
  <c r="H63" i="18"/>
  <c r="D64" i="18"/>
  <c r="G64" i="18"/>
  <c r="H64" i="18"/>
  <c r="D65" i="18"/>
  <c r="G65" i="18"/>
  <c r="H65" i="18"/>
  <c r="D66" i="18"/>
  <c r="G66" i="18"/>
  <c r="H66" i="18"/>
  <c r="D67" i="18"/>
  <c r="G67" i="18"/>
  <c r="H67" i="18"/>
  <c r="D68" i="18"/>
  <c r="G68" i="18"/>
  <c r="H68" i="18"/>
  <c r="D69" i="18"/>
  <c r="G69" i="18"/>
  <c r="H69" i="18"/>
  <c r="D70" i="18"/>
  <c r="G70" i="18"/>
  <c r="H70" i="18"/>
  <c r="D71" i="18"/>
  <c r="G71" i="18"/>
  <c r="H71" i="18"/>
  <c r="D72" i="18"/>
  <c r="G72" i="18"/>
  <c r="H72" i="18"/>
  <c r="B73" i="18"/>
  <c r="D73" i="18"/>
  <c r="C73" i="18"/>
  <c r="E73" i="18"/>
  <c r="G73" i="18"/>
  <c r="F73" i="18"/>
  <c r="I73" i="18"/>
  <c r="J73" i="18"/>
  <c r="D73" i="24"/>
  <c r="G73" i="25"/>
  <c r="D73" i="25"/>
  <c r="G31" i="27"/>
  <c r="B73" i="27"/>
  <c r="D73" i="27" s="1"/>
  <c r="D31" i="27"/>
  <c r="E73" i="27"/>
  <c r="C73" i="27"/>
  <c r="H31" i="27"/>
  <c r="F73" i="27"/>
  <c r="I73" i="27"/>
  <c r="C26" i="4" s="1"/>
  <c r="K73" i="27"/>
  <c r="I26" i="4" s="1"/>
  <c r="L73" i="27"/>
  <c r="J26" i="4" s="1"/>
  <c r="G73" i="26"/>
  <c r="B73" i="28"/>
  <c r="D73" i="28"/>
  <c r="H43" i="28"/>
  <c r="C73" i="28"/>
  <c r="H73" i="28"/>
  <c r="F27" i="4"/>
  <c r="L73" i="12"/>
  <c r="H23" i="4"/>
  <c r="D17" i="4"/>
  <c r="D73" i="1"/>
  <c r="D73" i="21"/>
  <c r="H73" i="29" l="1"/>
  <c r="F28" i="4" s="1"/>
  <c r="G73" i="32"/>
  <c r="E18" i="4"/>
  <c r="G18" i="4" s="1"/>
  <c r="D20" i="4"/>
  <c r="E21" i="4"/>
  <c r="G21" i="4" s="1"/>
  <c r="D25" i="4"/>
  <c r="H18" i="4"/>
  <c r="G27" i="4"/>
  <c r="H73" i="30"/>
  <c r="F29" i="4" s="1"/>
  <c r="H29" i="4" s="1"/>
  <c r="G73" i="30"/>
  <c r="D73" i="29"/>
  <c r="E28" i="4"/>
  <c r="G28" i="4" s="1"/>
  <c r="G73" i="29"/>
  <c r="D73" i="30"/>
  <c r="D29" i="4"/>
  <c r="E20" i="4"/>
  <c r="G20" i="4" s="1"/>
  <c r="D24" i="4"/>
  <c r="H24" i="4"/>
  <c r="G25" i="4"/>
  <c r="E19" i="4"/>
  <c r="G19" i="4" s="1"/>
  <c r="D23" i="4"/>
  <c r="H20" i="4"/>
  <c r="E26" i="4"/>
  <c r="D26" i="4"/>
  <c r="H73" i="27"/>
  <c r="F26" i="4" s="1"/>
  <c r="H26" i="4" s="1"/>
  <c r="G73" i="27"/>
  <c r="G26" i="4"/>
  <c r="H27" i="4"/>
  <c r="H25" i="4"/>
  <c r="H28" i="4"/>
  <c r="E24" i="4"/>
  <c r="G24" i="4" s="1"/>
  <c r="E17" i="4"/>
  <c r="G17" i="4" s="1"/>
  <c r="D28" i="4"/>
  <c r="D27" i="4"/>
  <c r="E29" i="4"/>
  <c r="D19" i="4"/>
  <c r="D22" i="4"/>
  <c r="E23" i="4"/>
  <c r="G23" i="4" s="1"/>
  <c r="D30" i="4"/>
  <c r="E30" i="4"/>
  <c r="G30" i="4" s="1"/>
  <c r="H30" i="4"/>
  <c r="H22" i="4"/>
  <c r="E22" i="4"/>
  <c r="G22" i="4" s="1"/>
  <c r="G29" i="4" l="1"/>
</calcChain>
</file>

<file path=xl/sharedStrings.xml><?xml version="1.0" encoding="utf-8"?>
<sst xmlns="http://schemas.openxmlformats.org/spreadsheetml/2006/main" count="2626" uniqueCount="184">
  <si>
    <t>Number</t>
  </si>
  <si>
    <t>No Counties Reported:</t>
  </si>
  <si>
    <t>Out of 67</t>
  </si>
  <si>
    <t>Revised</t>
  </si>
  <si>
    <t>%</t>
  </si>
  <si>
    <t xml:space="preserve">  %</t>
  </si>
  <si>
    <t xml:space="preserve">Both </t>
  </si>
  <si>
    <t>Total</t>
  </si>
  <si>
    <t xml:space="preserve">Dollar </t>
  </si>
  <si>
    <t>SHIFT</t>
  </si>
  <si>
    <t>of</t>
  </si>
  <si>
    <t>Reduced</t>
  </si>
  <si>
    <t>Withdrawn</t>
  </si>
  <si>
    <t>Reduction</t>
  </si>
  <si>
    <t>IN TAXES</t>
  </si>
  <si>
    <t>and</t>
  </si>
  <si>
    <t>or resolved</t>
  </si>
  <si>
    <t>Taxable</t>
  </si>
  <si>
    <t>DUE TO BOARD</t>
  </si>
  <si>
    <t>COUNTY</t>
  </si>
  <si>
    <t>Requested</t>
  </si>
  <si>
    <t>Granted</t>
  </si>
  <si>
    <t>Both types</t>
  </si>
  <si>
    <t>Value</t>
  </si>
  <si>
    <t>ACTION</t>
  </si>
  <si>
    <t>ALACHUA</t>
  </si>
  <si>
    <t>BAKER</t>
  </si>
  <si>
    <t>BAY</t>
  </si>
  <si>
    <t>BRADFORD</t>
  </si>
  <si>
    <t>BREVARD</t>
  </si>
  <si>
    <t>BROWARD</t>
  </si>
  <si>
    <t xml:space="preserve">CALHOUN </t>
  </si>
  <si>
    <t>CHARLOTTE</t>
  </si>
  <si>
    <t>CITRUS</t>
  </si>
  <si>
    <t xml:space="preserve">CLAY </t>
  </si>
  <si>
    <t>COLLIER</t>
  </si>
  <si>
    <t>COLUMBIA</t>
  </si>
  <si>
    <t xml:space="preserve">DADE </t>
  </si>
  <si>
    <t>DESOTO</t>
  </si>
  <si>
    <t xml:space="preserve">DIXIE </t>
  </si>
  <si>
    <t>DUVAL</t>
  </si>
  <si>
    <t>ESCAMBIA</t>
  </si>
  <si>
    <t>FLAGLER</t>
  </si>
  <si>
    <t>FRANKLIN</t>
  </si>
  <si>
    <t>GADSDEN</t>
  </si>
  <si>
    <t>GILCHRIST</t>
  </si>
  <si>
    <t xml:space="preserve">GLADES 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</si>
  <si>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</si>
  <si>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</si>
  <si>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</si>
  <si>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</si>
  <si>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</si>
  <si>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</si>
  <si>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</si>
  <si>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</si>
  <si>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</si>
  <si>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</si>
  <si>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</si>
  <si>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</si>
  <si>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</si>
  <si>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</si>
  <si>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</si>
  <si>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</si>
  <si>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</si>
  <si>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</si>
  <si>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</si>
  <si>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</si>
  <si>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</si>
  <si>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</si>
  <si>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</si>
  <si>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</si>
  <si>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</si>
  <si>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</si>
  <si>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</si>
  <si>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</si>
  <si>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</si>
  <si>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</si>
  <si>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</si>
  <si>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</si>
  <si>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</si>
  <si>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</si>
  <si>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</si>
  <si>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</si>
  <si>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</si>
  <si>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</si>
  <si>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</si>
  <si>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</si>
  <si>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</si>
  <si>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</si>
  <si>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</si>
  <si>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</si>
  <si>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</si>
  <si>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TOTALS</t>
  </si>
  <si>
    <t>Data Source:  Newpaper advertisements by VAB as required by section 194.037 "Disclosure of Tax Impact"</t>
  </si>
  <si>
    <t xml:space="preserve">2011 - NEW COLUMUN ADDED  </t>
  </si>
  <si>
    <t xml:space="preserve">2010 - NEW COLUMUN ADDED  </t>
  </si>
  <si>
    <t>Granted or reduced</t>
  </si>
  <si>
    <t xml:space="preserve">2009 - NEW COLUMUN ADDED  </t>
  </si>
  <si>
    <t>Granted or Reduced</t>
  </si>
  <si>
    <t xml:space="preserve"> Statewide Tax Impact of the Value Adjustment Board Reductions</t>
  </si>
  <si>
    <t>Year</t>
  </si>
  <si>
    <t>Dollar Reduction In Taxable Value</t>
  </si>
  <si>
    <t>Total Loss in Tax Dollars From Reductions</t>
  </si>
  <si>
    <t>n/a</t>
  </si>
  <si>
    <t>***1995</t>
  </si>
  <si>
    <t>YEAR</t>
  </si>
  <si>
    <t>YTD 2010</t>
  </si>
  <si>
    <t xml:space="preserve"> YTD 2009</t>
  </si>
  <si>
    <t>YTD 2008</t>
  </si>
  <si>
    <t>Percent Resulting in Reductions</t>
  </si>
  <si>
    <t>Consider adding # of counties reporting to report info footnote</t>
  </si>
  <si>
    <t>***This data set is incomplete due to corrupted data</t>
  </si>
  <si>
    <t>Duval  County Hearings completed - Tax impact pending publication</t>
  </si>
  <si>
    <t>^ Counties still in the process of reporting</t>
  </si>
  <si>
    <t>Shift in Taxes Due to Board Actions</t>
  </si>
  <si>
    <t xml:space="preserve">2008 - NEW COLUMUN ADDED  </t>
  </si>
  <si>
    <t>,**Revised Broward County data on 12/8/2009, Broward discovered error after internal audit</t>
  </si>
  <si>
    <t>Tax $</t>
  </si>
  <si>
    <t>Filed</t>
  </si>
  <si>
    <t>By C. Welch</t>
  </si>
  <si>
    <t>12/8/2009**</t>
  </si>
  <si>
    <t>=</t>
  </si>
  <si>
    <t>2006 VAB RESULTS</t>
  </si>
  <si>
    <t>2005 VAB RESULTS</t>
  </si>
  <si>
    <t>REV.03-28-06</t>
  </si>
  <si>
    <t>2004 VAB RESULTS</t>
  </si>
  <si>
    <t>REV. 02/11/05</t>
  </si>
  <si>
    <t>2003 VAB RESULTS</t>
  </si>
  <si>
    <t>*  Data not yet retrieved</t>
  </si>
  <si>
    <t>Data Source:  Newpaper advertisements submitted with TRIM packages reviewed by the Department of Revenue.</t>
  </si>
  <si>
    <t>Taxable Value</t>
  </si>
  <si>
    <t>% of</t>
  </si>
  <si>
    <t>2002 VAB RESULTS</t>
  </si>
  <si>
    <t xml:space="preserve">  TAX IMPACT OF THE 2001 VALUE ADJUSTMENT BOARDS</t>
  </si>
  <si>
    <t>As of 06/24/02</t>
  </si>
  <si>
    <t xml:space="preserve">  TAX IMPACT OF THE 2000 VALUE ADJUSTMENT BOARDS</t>
  </si>
  <si>
    <t>Number of Counties Reported:</t>
  </si>
  <si>
    <t>Total Number of Exemption Parcels</t>
  </si>
  <si>
    <t>Total Number of Assessment Reduction Parcels</t>
  </si>
  <si>
    <t>Par.</t>
  </si>
  <si>
    <t>Parcels</t>
  </si>
  <si>
    <t xml:space="preserve">Total Number of Parcels Filed </t>
  </si>
  <si>
    <t>Number of Parcels Withdrawn</t>
  </si>
  <si>
    <t>Percent of Parcels Withdrawn</t>
  </si>
  <si>
    <t>Number of Parcels Going to Hearing</t>
  </si>
  <si>
    <t>Total Number of  Parcels Resulting in Reductions</t>
  </si>
  <si>
    <t>Percent of Parcels going to Hearing Resulting in Reductions</t>
  </si>
  <si>
    <t>Percent of All Parcels filed Resulting in Reductions</t>
  </si>
  <si>
    <t xml:space="preserve">Total # Parcels Filed </t>
  </si>
  <si>
    <t>Total # Parcels Resulting in Reductions</t>
  </si>
  <si>
    <t>of Par.</t>
  </si>
  <si>
    <t>* Totals do not include counties where the value adjustment board has not completed hearings.  See annual data for missing counties.</t>
  </si>
  <si>
    <t>Total Number of Requests</t>
  </si>
  <si>
    <t>Vacant Lots and Acreage</t>
  </si>
  <si>
    <t>Business Machinery and Equipment</t>
  </si>
  <si>
    <t>Historic Ccommercial or Non-Profit</t>
  </si>
  <si>
    <t>High-Water Recharge</t>
  </si>
  <si>
    <t>Agricultural or Classified Use</t>
  </si>
  <si>
    <t>Industrial and Miscellaneous</t>
  </si>
  <si>
    <t>Commercial</t>
  </si>
  <si>
    <t>Residential</t>
  </si>
  <si>
    <t>2013*</t>
  </si>
  <si>
    <t>Category</t>
  </si>
  <si>
    <t>Counties that have not submitted their DR-529 to the DOR are indicated with red text.</t>
  </si>
  <si>
    <t>2014*</t>
  </si>
  <si>
    <t>* Totals do not include Jefferson, whose VAB never convened after the petitioned parcels were withdrawn.</t>
  </si>
  <si>
    <t>2019*</t>
  </si>
  <si>
    <t>VAB did not have petitions</t>
  </si>
  <si>
    <t>2020*</t>
  </si>
  <si>
    <t>Data unavailable</t>
  </si>
  <si>
    <t xml:space="preserve">  % of</t>
  </si>
  <si>
    <t xml:space="preserve"> Reduction</t>
  </si>
  <si>
    <t>Granted a</t>
  </si>
  <si>
    <t>Granted an</t>
  </si>
  <si>
    <t xml:space="preserve"> Exemption</t>
  </si>
  <si>
    <t>REQUESTED SHIFT</t>
  </si>
  <si>
    <t>CALHOUN</t>
  </si>
  <si>
    <t>CLAY</t>
  </si>
  <si>
    <t>DADE</t>
  </si>
  <si>
    <t>DIXIE</t>
  </si>
  <si>
    <t>GLADES</t>
  </si>
  <si>
    <t>of Parcels</t>
  </si>
  <si>
    <t>2023^</t>
  </si>
  <si>
    <t>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</si>
</sst>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mmmm\ d\,\ yyyy"/>
    <numFmt numFmtId="166" formatCode="0.0%"/>
    <numFmt numFmtId="167" formatCode="&quot;$&quot;#,##0"/>
    <numFmt numFmtId="168" formatCode="_(* #,##0_);_(* \(#,##0\);_(* &quot;-&quot;??_);_(@_)"/>
    <numFmt numFmtId="169" formatCode="_(&quot;$&quot;* #,##0_);_(&quot;$&quot;* \(#,##0\);_(&quot;$&quot;* &quot;-&quot;??_);_(@_)"/>
  </numFmts>
  <fonts count="66" x14ac:knownFonts="1">
    <font>
      <sz val="10"/>
      <name val="Arial"/>
    </font>
    <font>
      <sz val="6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b/>
      <i/>
      <sz val="7"/>
      <color indexed="10"/>
      <name val="Arial"/>
      <family val="2"/>
    </font>
    <font>
      <b/>
      <i/>
      <sz val="8"/>
      <name val="Arial"/>
      <family val="2"/>
    </font>
    <font>
      <b/>
      <i/>
      <sz val="7"/>
      <name val="Arial"/>
      <family val="2"/>
    </font>
    <font>
      <b/>
      <i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7"/>
      <name val="Arial"/>
      <family val="2"/>
    </font>
    <font>
      <b/>
      <sz val="7"/>
      <color indexed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6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i/>
      <sz val="7"/>
      <name val="Arial"/>
      <family val="2"/>
    </font>
    <font>
      <b/>
      <i/>
      <sz val="7"/>
      <color indexed="10"/>
      <name val="Arial"/>
      <family val="2"/>
    </font>
    <font>
      <b/>
      <i/>
      <sz val="8"/>
      <name val="Arial"/>
      <family val="2"/>
    </font>
    <font>
      <b/>
      <i/>
      <sz val="8"/>
      <color indexed="8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10"/>
      <color indexed="29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i/>
      <sz val="11"/>
      <color indexed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7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3"/>
        <bgColor indexed="32"/>
      </patternFill>
    </fill>
    <fill>
      <patternFill patternType="solid">
        <fgColor indexed="9"/>
        <bgColor indexed="9"/>
      </patternFill>
    </fill>
    <fill>
      <patternFill patternType="gray125">
        <fgColor indexed="2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32"/>
      </patternFill>
    </fill>
    <fill>
      <patternFill patternType="solid">
        <fgColor indexed="44"/>
        <bgColor indexed="32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32"/>
      </patternFill>
    </fill>
    <fill>
      <patternFill patternType="solid">
        <fgColor indexed="47"/>
        <bgColor indexed="32"/>
      </patternFill>
    </fill>
    <fill>
      <patternFill patternType="solid">
        <fgColor indexed="29"/>
        <bgColor indexed="3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indexed="22"/>
        <bgColor theme="0" tint="-4.9989318521683403E-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3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2" fillId="26" borderId="0" applyNumberFormat="0" applyBorder="0" applyAlignment="0" applyProtection="0"/>
    <xf numFmtId="0" fontId="41" fillId="26" borderId="0" applyNumberFormat="0" applyBorder="0" applyAlignment="0" applyProtection="0"/>
    <xf numFmtId="0" fontId="42" fillId="27" borderId="0" applyNumberFormat="0" applyBorder="0" applyAlignment="0" applyProtection="0"/>
    <xf numFmtId="0" fontId="41" fillId="27" borderId="0" applyNumberFormat="0" applyBorder="0" applyAlignment="0" applyProtection="0"/>
    <xf numFmtId="0" fontId="42" fillId="28" borderId="0" applyNumberFormat="0" applyBorder="0" applyAlignment="0" applyProtection="0"/>
    <xf numFmtId="0" fontId="41" fillId="28" borderId="0" applyNumberFormat="0" applyBorder="0" applyAlignment="0" applyProtection="0"/>
    <xf numFmtId="0" fontId="42" fillId="29" borderId="0" applyNumberFormat="0" applyBorder="0" applyAlignment="0" applyProtection="0"/>
    <xf numFmtId="0" fontId="41" fillId="29" borderId="0" applyNumberFormat="0" applyBorder="0" applyAlignment="0" applyProtection="0"/>
    <xf numFmtId="0" fontId="42" fillId="30" borderId="0" applyNumberFormat="0" applyBorder="0" applyAlignment="0" applyProtection="0"/>
    <xf numFmtId="0" fontId="41" fillId="30" borderId="0" applyNumberFormat="0" applyBorder="0" applyAlignment="0" applyProtection="0"/>
    <xf numFmtId="0" fontId="42" fillId="31" borderId="0" applyNumberFormat="0" applyBorder="0" applyAlignment="0" applyProtection="0"/>
    <xf numFmtId="0" fontId="41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0" fontId="44" fillId="39" borderId="32" applyNumberFormat="0" applyAlignment="0" applyProtection="0"/>
    <xf numFmtId="0" fontId="45" fillId="40" borderId="33" applyNumberFormat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3" fontId="1" fillId="0" borderId="0" applyFill="0" applyBorder="0" applyAlignment="0" applyProtection="0"/>
    <xf numFmtId="44" fontId="3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0" fontId="46" fillId="0" borderId="0" applyNumberFormat="0" applyFill="0" applyBorder="0" applyAlignment="0" applyProtection="0"/>
    <xf numFmtId="2" fontId="1" fillId="0" borderId="0" applyFill="0" applyBorder="0" applyAlignment="0" applyProtection="0"/>
    <xf numFmtId="0" fontId="47" fillId="41" borderId="0" applyNumberFormat="0" applyBorder="0" applyAlignment="0" applyProtection="0"/>
    <xf numFmtId="0" fontId="48" fillId="0" borderId="34" applyNumberFormat="0" applyFill="0" applyAlignment="0" applyProtection="0"/>
    <xf numFmtId="0" fontId="49" fillId="0" borderId="35" applyNumberFormat="0" applyFill="0" applyAlignment="0" applyProtection="0"/>
    <xf numFmtId="0" fontId="50" fillId="0" borderId="36" applyNumberFormat="0" applyFill="0" applyAlignment="0" applyProtection="0"/>
    <xf numFmtId="0" fontId="50" fillId="0" borderId="0" applyNumberFormat="0" applyFill="0" applyBorder="0" applyAlignment="0" applyProtection="0"/>
    <xf numFmtId="0" fontId="51" fillId="42" borderId="32" applyNumberFormat="0" applyAlignment="0" applyProtection="0"/>
    <xf numFmtId="0" fontId="52" fillId="0" borderId="37" applyNumberFormat="0" applyFill="0" applyAlignment="0" applyProtection="0"/>
    <xf numFmtId="0" fontId="53" fillId="43" borderId="0" applyNumberFormat="0" applyBorder="0" applyAlignment="0" applyProtection="0"/>
    <xf numFmtId="0" fontId="54" fillId="43" borderId="0" applyNumberFormat="0" applyBorder="0" applyAlignment="0" applyProtection="0"/>
    <xf numFmtId="0" fontId="3" fillId="0" borderId="0"/>
    <xf numFmtId="0" fontId="41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3" fillId="0" borderId="0"/>
    <xf numFmtId="0" fontId="3" fillId="0" borderId="0"/>
    <xf numFmtId="0" fontId="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1" fillId="44" borderId="38" applyNumberFormat="0" applyFont="0" applyAlignment="0" applyProtection="0"/>
    <xf numFmtId="0" fontId="41" fillId="44" borderId="38" applyNumberFormat="0" applyFont="0" applyAlignment="0" applyProtection="0"/>
    <xf numFmtId="0" fontId="55" fillId="39" borderId="39" applyNumberFormat="0" applyAlignment="0" applyProtection="0"/>
    <xf numFmtId="9" fontId="34" fillId="0" borderId="0" applyFont="0" applyFill="0" applyBorder="0" applyAlignment="0" applyProtection="0"/>
    <xf numFmtId="10" fontId="1" fillId="0" borderId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3" fillId="0" borderId="0">
      <alignment horizontal="left" indent="1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40" applyNumberFormat="0" applyFill="0" applyAlignment="0" applyProtection="0"/>
    <xf numFmtId="0" fontId="59" fillId="0" borderId="0" applyNumberFormat="0" applyFill="0" applyBorder="0" applyAlignment="0" applyProtection="0"/>
  </cellStyleXfs>
  <cellXfs count="508">
    <xf numFmtId="0" fontId="0" fillId="0" borderId="0" xfId="0"/>
    <xf numFmtId="0" fontId="4" fillId="2" borderId="0" xfId="79" applyFont="1" applyFill="1" applyAlignment="1">
      <alignment horizontal="right"/>
    </xf>
    <xf numFmtId="3" fontId="4" fillId="3" borderId="0" xfId="79" applyNumberFormat="1" applyFont="1" applyFill="1" applyAlignment="1">
      <alignment horizontal="right"/>
    </xf>
    <xf numFmtId="3" fontId="4" fillId="2" borderId="0" xfId="79" applyNumberFormat="1" applyFont="1" applyFill="1" applyAlignment="1">
      <alignment horizontal="right"/>
    </xf>
    <xf numFmtId="3" fontId="4" fillId="2" borderId="0" xfId="79" applyNumberFormat="1" applyFont="1" applyFill="1" applyAlignment="1">
      <alignment horizontal="center"/>
    </xf>
    <xf numFmtId="0" fontId="4" fillId="4" borderId="0" xfId="79" applyFont="1" applyFill="1" applyAlignment="1">
      <alignment horizontal="right"/>
    </xf>
    <xf numFmtId="0" fontId="4" fillId="0" borderId="0" xfId="79" applyFont="1" applyAlignment="1">
      <alignment horizontal="right"/>
    </xf>
    <xf numFmtId="0" fontId="5" fillId="0" borderId="0" xfId="0" applyFont="1"/>
    <xf numFmtId="0" fontId="6" fillId="5" borderId="1" xfId="79" applyFont="1" applyFill="1" applyBorder="1" applyAlignment="1">
      <alignment horizontal="left"/>
    </xf>
    <xf numFmtId="164" fontId="8" fillId="5" borderId="2" xfId="78" applyNumberFormat="1" applyFont="1" applyFill="1" applyBorder="1" applyAlignment="1">
      <alignment horizontal="left"/>
    </xf>
    <xf numFmtId="3" fontId="10" fillId="4" borderId="3" xfId="79" applyNumberFormat="1" applyFont="1" applyFill="1" applyBorder="1"/>
    <xf numFmtId="9" fontId="10" fillId="4" borderId="3" xfId="0" applyNumberFormat="1" applyFont="1" applyFill="1" applyBorder="1"/>
    <xf numFmtId="1" fontId="10" fillId="4" borderId="3" xfId="0" applyNumberFormat="1" applyFont="1" applyFill="1" applyBorder="1"/>
    <xf numFmtId="3" fontId="10" fillId="0" borderId="3" xfId="0" applyNumberFormat="1" applyFont="1" applyBorder="1"/>
    <xf numFmtId="0" fontId="11" fillId="5" borderId="4" xfId="79" applyFont="1" applyFill="1" applyBorder="1" applyAlignment="1">
      <alignment horizontal="right"/>
    </xf>
    <xf numFmtId="0" fontId="10" fillId="0" borderId="3" xfId="79" applyFont="1" applyFill="1" applyBorder="1" applyAlignment="1">
      <alignment horizontal="right"/>
    </xf>
    <xf numFmtId="3" fontId="12" fillId="4" borderId="3" xfId="79" applyNumberFormat="1" applyFont="1" applyFill="1" applyBorder="1"/>
    <xf numFmtId="3" fontId="10" fillId="0" borderId="5" xfId="0" applyNumberFormat="1" applyFont="1" applyBorder="1"/>
    <xf numFmtId="3" fontId="10" fillId="4" borderId="5" xfId="0" applyNumberFormat="1" applyFont="1" applyFill="1" applyBorder="1"/>
    <xf numFmtId="0" fontId="9" fillId="4" borderId="6" xfId="79" applyFont="1" applyFill="1" applyBorder="1" applyAlignment="1">
      <alignment horizontal="right"/>
    </xf>
    <xf numFmtId="3" fontId="7" fillId="0" borderId="0" xfId="79" applyNumberFormat="1" applyFont="1" applyAlignment="1">
      <alignment horizontal="right"/>
    </xf>
    <xf numFmtId="0" fontId="7" fillId="0" borderId="0" xfId="79" applyFont="1"/>
    <xf numFmtId="3" fontId="7" fillId="4" borderId="0" xfId="79" applyNumberFormat="1" applyFont="1" applyFill="1" applyAlignment="1">
      <alignment horizontal="right"/>
    </xf>
    <xf numFmtId="0" fontId="7" fillId="0" borderId="0" xfId="79" applyFont="1" applyAlignment="1">
      <alignment horizontal="right"/>
    </xf>
    <xf numFmtId="0" fontId="7" fillId="4" borderId="0" xfId="79" applyFont="1" applyFill="1" applyAlignment="1">
      <alignment horizontal="right"/>
    </xf>
    <xf numFmtId="1" fontId="7" fillId="4" borderId="0" xfId="79" applyNumberFormat="1" applyFont="1" applyFill="1"/>
    <xf numFmtId="3" fontId="7" fillId="0" borderId="0" xfId="79" applyNumberFormat="1" applyFont="1"/>
    <xf numFmtId="3" fontId="7" fillId="4" borderId="0" xfId="79" applyNumberFormat="1" applyFont="1" applyFill="1"/>
    <xf numFmtId="0" fontId="7" fillId="5" borderId="4" xfId="79" applyFont="1" applyFill="1" applyBorder="1" applyAlignment="1">
      <alignment horizontal="right"/>
    </xf>
    <xf numFmtId="0" fontId="15" fillId="4" borderId="7" xfId="79" applyFont="1" applyFill="1" applyBorder="1" applyAlignment="1"/>
    <xf numFmtId="0" fontId="3" fillId="0" borderId="8" xfId="65" applyFont="1" applyBorder="1" applyAlignment="1"/>
    <xf numFmtId="0" fontId="6" fillId="2" borderId="8" xfId="79" applyFont="1" applyFill="1" applyBorder="1" applyAlignment="1">
      <alignment horizontal="right"/>
    </xf>
    <xf numFmtId="3" fontId="6" fillId="2" borderId="8" xfId="79" applyNumberFormat="1" applyFont="1" applyFill="1" applyBorder="1" applyAlignment="1">
      <alignment horizontal="right"/>
    </xf>
    <xf numFmtId="3" fontId="6" fillId="3" borderId="8" xfId="79" applyNumberFormat="1" applyFont="1" applyFill="1" applyBorder="1" applyAlignment="1">
      <alignment horizontal="right"/>
    </xf>
    <xf numFmtId="3" fontId="6" fillId="2" borderId="8" xfId="79" applyNumberFormat="1" applyFont="1" applyFill="1" applyBorder="1" applyAlignment="1">
      <alignment horizontal="center"/>
    </xf>
    <xf numFmtId="0" fontId="6" fillId="4" borderId="8" xfId="79" applyFont="1" applyFill="1" applyBorder="1" applyAlignment="1">
      <alignment horizontal="right"/>
    </xf>
    <xf numFmtId="0" fontId="6" fillId="0" borderId="8" xfId="79" applyFont="1" applyBorder="1" applyAlignment="1">
      <alignment horizontal="right"/>
    </xf>
    <xf numFmtId="0" fontId="3" fillId="0" borderId="0" xfId="65" applyFont="1"/>
    <xf numFmtId="3" fontId="16" fillId="5" borderId="6" xfId="79" applyNumberFormat="1" applyFont="1" applyFill="1" applyBorder="1" applyAlignment="1">
      <alignment horizontal="center"/>
    </xf>
    <xf numFmtId="3" fontId="16" fillId="5" borderId="1" xfId="79" applyNumberFormat="1" applyFont="1" applyFill="1" applyBorder="1" applyAlignment="1">
      <alignment horizontal="center"/>
    </xf>
    <xf numFmtId="3" fontId="16" fillId="5" borderId="9" xfId="79" applyNumberFormat="1" applyFont="1" applyFill="1" applyBorder="1" applyAlignment="1">
      <alignment horizontal="center"/>
    </xf>
    <xf numFmtId="0" fontId="16" fillId="5" borderId="1" xfId="79" applyFont="1" applyFill="1" applyBorder="1" applyAlignment="1">
      <alignment horizontal="center"/>
    </xf>
    <xf numFmtId="164" fontId="6" fillId="5" borderId="2" xfId="78" applyNumberFormat="1" applyFont="1" applyFill="1" applyBorder="1" applyAlignment="1">
      <alignment horizontal="left"/>
    </xf>
    <xf numFmtId="0" fontId="16" fillId="5" borderId="0" xfId="79" applyFont="1" applyFill="1" applyBorder="1" applyAlignment="1">
      <alignment horizontal="center"/>
    </xf>
    <xf numFmtId="0" fontId="16" fillId="5" borderId="2" xfId="79" applyFont="1" applyFill="1" applyBorder="1" applyAlignment="1">
      <alignment horizontal="center"/>
    </xf>
    <xf numFmtId="0" fontId="16" fillId="5" borderId="10" xfId="79" applyFont="1" applyFill="1" applyBorder="1" applyAlignment="1">
      <alignment horizontal="center"/>
    </xf>
    <xf numFmtId="3" fontId="16" fillId="5" borderId="10" xfId="79" applyNumberFormat="1" applyFont="1" applyFill="1" applyBorder="1" applyAlignment="1">
      <alignment horizontal="center"/>
    </xf>
    <xf numFmtId="14" fontId="17" fillId="5" borderId="2" xfId="79" applyNumberFormat="1" applyFont="1" applyFill="1" applyBorder="1" applyAlignment="1">
      <alignment horizontal="right"/>
    </xf>
    <xf numFmtId="3" fontId="16" fillId="5" borderId="0" xfId="79" applyNumberFormat="1" applyFont="1" applyFill="1" applyBorder="1" applyAlignment="1">
      <alignment horizontal="center"/>
    </xf>
    <xf numFmtId="3" fontId="16" fillId="5" borderId="2" xfId="79" applyNumberFormat="1" applyFont="1" applyFill="1" applyBorder="1" applyAlignment="1">
      <alignment horizontal="center"/>
    </xf>
    <xf numFmtId="0" fontId="16" fillId="5" borderId="3" xfId="79" applyFont="1" applyFill="1" applyBorder="1" applyAlignment="1">
      <alignment horizontal="right"/>
    </xf>
    <xf numFmtId="3" fontId="16" fillId="5" borderId="3" xfId="79" applyNumberFormat="1" applyFont="1" applyFill="1" applyBorder="1" applyAlignment="1">
      <alignment horizontal="center"/>
    </xf>
    <xf numFmtId="3" fontId="16" fillId="5" borderId="5" xfId="79" applyNumberFormat="1" applyFont="1" applyFill="1" applyBorder="1" applyAlignment="1">
      <alignment horizontal="center"/>
    </xf>
    <xf numFmtId="3" fontId="16" fillId="5" borderId="4" xfId="79" applyNumberFormat="1" applyFont="1" applyFill="1" applyBorder="1" applyAlignment="1">
      <alignment horizontal="center"/>
    </xf>
    <xf numFmtId="0" fontId="16" fillId="5" borderId="4" xfId="79" applyFont="1" applyFill="1" applyBorder="1" applyAlignment="1">
      <alignment horizontal="center"/>
    </xf>
    <xf numFmtId="0" fontId="16" fillId="5" borderId="4" xfId="79" applyFont="1" applyFill="1" applyBorder="1" applyAlignment="1">
      <alignment horizontal="right"/>
    </xf>
    <xf numFmtId="3" fontId="18" fillId="4" borderId="3" xfId="79" applyNumberFormat="1" applyFont="1" applyFill="1" applyBorder="1"/>
    <xf numFmtId="166" fontId="18" fillId="4" borderId="3" xfId="65" applyNumberFormat="1" applyFont="1" applyFill="1" applyBorder="1"/>
    <xf numFmtId="3" fontId="18" fillId="4" borderId="3" xfId="65" applyNumberFormat="1" applyFont="1" applyFill="1" applyBorder="1"/>
    <xf numFmtId="3" fontId="18" fillId="0" borderId="3" xfId="65" applyNumberFormat="1" applyFont="1" applyBorder="1"/>
    <xf numFmtId="0" fontId="16" fillId="0" borderId="4" xfId="79" applyFont="1" applyFill="1" applyBorder="1" applyAlignment="1">
      <alignment horizontal="right"/>
    </xf>
    <xf numFmtId="3" fontId="18" fillId="0" borderId="3" xfId="79" applyNumberFormat="1" applyFont="1" applyFill="1" applyBorder="1"/>
    <xf numFmtId="3" fontId="18" fillId="0" borderId="3" xfId="65" applyNumberFormat="1" applyFont="1" applyFill="1" applyBorder="1"/>
    <xf numFmtId="0" fontId="3" fillId="0" borderId="0" xfId="65" applyFont="1" applyFill="1"/>
    <xf numFmtId="3" fontId="18" fillId="0" borderId="3" xfId="79" applyNumberFormat="1" applyFont="1" applyFill="1" applyBorder="1" applyAlignment="1">
      <alignment horizontal="right"/>
    </xf>
    <xf numFmtId="0" fontId="17" fillId="5" borderId="4" xfId="79" applyFont="1" applyFill="1" applyBorder="1" applyAlignment="1">
      <alignment horizontal="right"/>
    </xf>
    <xf numFmtId="3" fontId="19" fillId="4" borderId="3" xfId="79" applyNumberFormat="1" applyFont="1" applyFill="1" applyBorder="1"/>
    <xf numFmtId="3" fontId="18" fillId="0" borderId="5" xfId="65" applyNumberFormat="1" applyFont="1" applyBorder="1"/>
    <xf numFmtId="3" fontId="18" fillId="4" borderId="5" xfId="65" applyNumberFormat="1" applyFont="1" applyFill="1" applyBorder="1"/>
    <xf numFmtId="0" fontId="17" fillId="4" borderId="6" xfId="79" applyFont="1" applyFill="1" applyBorder="1" applyAlignment="1">
      <alignment horizontal="right"/>
    </xf>
    <xf numFmtId="0" fontId="16" fillId="0" borderId="0" xfId="79" applyFont="1"/>
    <xf numFmtId="3" fontId="16" fillId="0" borderId="0" xfId="79" applyNumberFormat="1" applyFont="1" applyAlignment="1">
      <alignment horizontal="right"/>
    </xf>
    <xf numFmtId="3" fontId="16" fillId="4" borderId="0" xfId="79" applyNumberFormat="1" applyFont="1" applyFill="1" applyAlignment="1">
      <alignment horizontal="right"/>
    </xf>
    <xf numFmtId="0" fontId="16" fillId="0" borderId="0" xfId="79" applyFont="1" applyAlignment="1">
      <alignment horizontal="right"/>
    </xf>
    <xf numFmtId="0" fontId="16" fillId="4" borderId="0" xfId="79" applyFont="1" applyFill="1" applyAlignment="1">
      <alignment horizontal="right"/>
    </xf>
    <xf numFmtId="1" fontId="16" fillId="4" borderId="0" xfId="79" applyNumberFormat="1" applyFont="1" applyFill="1"/>
    <xf numFmtId="3" fontId="16" fillId="4" borderId="0" xfId="79" applyNumberFormat="1" applyFont="1" applyFill="1"/>
    <xf numFmtId="3" fontId="16" fillId="0" borderId="0" xfId="79" applyNumberFormat="1" applyFont="1"/>
    <xf numFmtId="0" fontId="22" fillId="2" borderId="0" xfId="80" applyFont="1" applyFill="1" applyAlignment="1">
      <alignment horizontal="right"/>
    </xf>
    <xf numFmtId="3" fontId="22" fillId="3" borderId="0" xfId="80" applyNumberFormat="1" applyFont="1" applyFill="1" applyAlignment="1">
      <alignment horizontal="right"/>
    </xf>
    <xf numFmtId="3" fontId="22" fillId="2" borderId="0" xfId="80" applyNumberFormat="1" applyFont="1" applyFill="1" applyAlignment="1">
      <alignment horizontal="right"/>
    </xf>
    <xf numFmtId="3" fontId="22" fillId="2" borderId="0" xfId="80" applyNumberFormat="1" applyFont="1" applyFill="1" applyAlignment="1">
      <alignment horizontal="center"/>
    </xf>
    <xf numFmtId="0" fontId="22" fillId="4" borderId="0" xfId="80" applyFont="1" applyFill="1" applyAlignment="1">
      <alignment horizontal="right"/>
    </xf>
    <xf numFmtId="0" fontId="22" fillId="0" borderId="0" xfId="80" applyFont="1" applyAlignment="1">
      <alignment horizontal="right"/>
    </xf>
    <xf numFmtId="0" fontId="3" fillId="0" borderId="0" xfId="0" applyFont="1"/>
    <xf numFmtId="0" fontId="6" fillId="5" borderId="1" xfId="80" applyFont="1" applyFill="1" applyBorder="1" applyAlignment="1">
      <alignment horizontal="left"/>
    </xf>
    <xf numFmtId="0" fontId="25" fillId="0" borderId="3" xfId="80" applyFont="1" applyFill="1" applyBorder="1" applyAlignment="1">
      <alignment horizontal="right"/>
    </xf>
    <xf numFmtId="0" fontId="23" fillId="0" borderId="4" xfId="80" applyFont="1" applyFill="1" applyBorder="1" applyAlignment="1">
      <alignment horizontal="right"/>
    </xf>
    <xf numFmtId="3" fontId="25" fillId="0" borderId="3" xfId="80" applyNumberFormat="1" applyFont="1" applyFill="1" applyBorder="1"/>
    <xf numFmtId="9" fontId="25" fillId="0" borderId="3" xfId="0" applyNumberFormat="1" applyFont="1" applyFill="1" applyBorder="1"/>
    <xf numFmtId="3" fontId="25" fillId="0" borderId="3" xfId="0" applyNumberFormat="1" applyFont="1" applyFill="1" applyBorder="1"/>
    <xf numFmtId="0" fontId="3" fillId="0" borderId="0" xfId="0" applyFont="1" applyFill="1"/>
    <xf numFmtId="0" fontId="7" fillId="0" borderId="4" xfId="80" applyFont="1" applyFill="1" applyBorder="1" applyAlignment="1">
      <alignment horizontal="right"/>
    </xf>
    <xf numFmtId="3" fontId="25" fillId="0" borderId="3" xfId="80" applyNumberFormat="1" applyFont="1" applyFill="1" applyBorder="1" applyAlignment="1">
      <alignment horizontal="right"/>
    </xf>
    <xf numFmtId="0" fontId="24" fillId="0" borderId="4" xfId="80" applyFont="1" applyFill="1" applyBorder="1" applyAlignment="1">
      <alignment horizontal="right"/>
    </xf>
    <xf numFmtId="3" fontId="26" fillId="0" borderId="3" xfId="80" applyNumberFormat="1" applyFont="1" applyFill="1" applyBorder="1"/>
    <xf numFmtId="3" fontId="25" fillId="0" borderId="5" xfId="0" applyNumberFormat="1" applyFont="1" applyFill="1" applyBorder="1"/>
    <xf numFmtId="0" fontId="27" fillId="0" borderId="0" xfId="0" applyFont="1" applyAlignment="1"/>
    <xf numFmtId="0" fontId="0" fillId="0" borderId="0" xfId="0" applyAlignment="1">
      <alignment horizontal="right"/>
    </xf>
    <xf numFmtId="0" fontId="6" fillId="6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167" fontId="3" fillId="0" borderId="3" xfId="0" applyNumberFormat="1" applyFont="1" applyBorder="1"/>
    <xf numFmtId="14" fontId="0" fillId="0" borderId="0" xfId="0" applyNumberFormat="1"/>
    <xf numFmtId="0" fontId="14" fillId="0" borderId="0" xfId="0" applyFont="1" applyAlignment="1">
      <alignment wrapText="1"/>
    </xf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horizontal="right"/>
    </xf>
    <xf numFmtId="0" fontId="6" fillId="8" borderId="0" xfId="0" applyFont="1" applyFill="1" applyAlignment="1">
      <alignment horizontal="center"/>
    </xf>
    <xf numFmtId="0" fontId="0" fillId="0" borderId="0" xfId="0" applyBorder="1"/>
    <xf numFmtId="3" fontId="6" fillId="9" borderId="9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10" borderId="3" xfId="0" applyNumberFormat="1" applyFont="1" applyFill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8" xfId="0" applyFont="1" applyBorder="1"/>
    <xf numFmtId="3" fontId="6" fillId="11" borderId="11" xfId="0" applyNumberFormat="1" applyFont="1" applyFill="1" applyBorder="1" applyAlignment="1">
      <alignment horizontal="right"/>
    </xf>
    <xf numFmtId="3" fontId="6" fillId="9" borderId="11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10" borderId="4" xfId="0" applyNumberFormat="1" applyFont="1" applyFill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10" fontId="6" fillId="11" borderId="11" xfId="0" applyNumberFormat="1" applyFont="1" applyFill="1" applyBorder="1" applyAlignment="1">
      <alignment horizontal="right"/>
    </xf>
    <xf numFmtId="10" fontId="6" fillId="9" borderId="11" xfId="0" applyNumberFormat="1" applyFont="1" applyFill="1" applyBorder="1" applyAlignment="1">
      <alignment horizontal="right"/>
    </xf>
    <xf numFmtId="10" fontId="6" fillId="0" borderId="3" xfId="0" applyNumberFormat="1" applyFont="1" applyBorder="1" applyAlignment="1">
      <alignment horizontal="right"/>
    </xf>
    <xf numFmtId="10" fontId="6" fillId="10" borderId="3" xfId="0" applyNumberFormat="1" applyFont="1" applyFill="1" applyBorder="1" applyAlignment="1">
      <alignment horizontal="right"/>
    </xf>
    <xf numFmtId="10" fontId="6" fillId="0" borderId="7" xfId="0" applyNumberFormat="1" applyFont="1" applyBorder="1" applyAlignment="1">
      <alignment horizontal="right"/>
    </xf>
    <xf numFmtId="0" fontId="6" fillId="0" borderId="0" xfId="0" applyFont="1"/>
    <xf numFmtId="167" fontId="6" fillId="9" borderId="11" xfId="0" applyNumberFormat="1" applyFont="1" applyFill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6" fillId="10" borderId="3" xfId="0" applyNumberFormat="1" applyFont="1" applyFill="1" applyBorder="1" applyAlignment="1">
      <alignment horizontal="right"/>
    </xf>
    <xf numFmtId="167" fontId="6" fillId="0" borderId="7" xfId="0" applyNumberFormat="1" applyFont="1" applyBorder="1" applyAlignment="1">
      <alignment horizontal="right"/>
    </xf>
    <xf numFmtId="0" fontId="6" fillId="12" borderId="8" xfId="0" applyFont="1" applyFill="1" applyBorder="1"/>
    <xf numFmtId="167" fontId="6" fillId="11" borderId="8" xfId="0" applyNumberFormat="1" applyFont="1" applyFill="1" applyBorder="1"/>
    <xf numFmtId="167" fontId="6" fillId="9" borderId="8" xfId="0" applyNumberFormat="1" applyFont="1" applyFill="1" applyBorder="1"/>
    <xf numFmtId="0" fontId="0" fillId="10" borderId="0" xfId="0" applyFill="1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0" fillId="10" borderId="0" xfId="0" applyFill="1" applyAlignment="1">
      <alignment wrapText="1"/>
    </xf>
    <xf numFmtId="10" fontId="3" fillId="45" borderId="3" xfId="0" applyNumberFormat="1" applyFont="1" applyFill="1" applyBorder="1"/>
    <xf numFmtId="3" fontId="3" fillId="45" borderId="3" xfId="0" applyNumberFormat="1" applyFont="1" applyFill="1" applyBorder="1"/>
    <xf numFmtId="167" fontId="3" fillId="45" borderId="3" xfId="0" applyNumberFormat="1" applyFont="1" applyFill="1" applyBorder="1"/>
    <xf numFmtId="166" fontId="3" fillId="0" borderId="3" xfId="0" applyNumberFormat="1" applyFont="1" applyBorder="1"/>
    <xf numFmtId="166" fontId="3" fillId="45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" fontId="3" fillId="0" borderId="3" xfId="0" applyNumberFormat="1" applyFont="1" applyFill="1" applyBorder="1"/>
    <xf numFmtId="10" fontId="3" fillId="0" borderId="3" xfId="0" applyNumberFormat="1" applyFont="1" applyFill="1" applyBorder="1"/>
    <xf numFmtId="166" fontId="3" fillId="0" borderId="3" xfId="0" applyNumberFormat="1" applyFont="1" applyFill="1" applyBorder="1"/>
    <xf numFmtId="167" fontId="3" fillId="0" borderId="3" xfId="0" applyNumberFormat="1" applyFont="1" applyFill="1" applyBorder="1"/>
    <xf numFmtId="166" fontId="3" fillId="0" borderId="3" xfId="0" applyNumberFormat="1" applyFont="1" applyBorder="1" applyAlignment="1">
      <alignment horizontal="right"/>
    </xf>
    <xf numFmtId="166" fontId="3" fillId="46" borderId="3" xfId="0" applyNumberFormat="1" applyFont="1" applyFill="1" applyBorder="1" applyAlignment="1">
      <alignment horizontal="right"/>
    </xf>
    <xf numFmtId="166" fontId="3" fillId="46" borderId="3" xfId="0" applyNumberFormat="1" applyFont="1" applyFill="1" applyBorder="1"/>
    <xf numFmtId="0" fontId="28" fillId="46" borderId="3" xfId="0" applyFont="1" applyFill="1" applyBorder="1" applyAlignment="1">
      <alignment horizontal="right"/>
    </xf>
    <xf numFmtId="3" fontId="28" fillId="46" borderId="3" xfId="0" applyNumberFormat="1" applyFont="1" applyFill="1" applyBorder="1"/>
    <xf numFmtId="3" fontId="28" fillId="46" borderId="3" xfId="0" applyNumberFormat="1" applyFont="1" applyFill="1" applyBorder="1" applyAlignment="1">
      <alignment horizontal="right"/>
    </xf>
    <xf numFmtId="167" fontId="28" fillId="46" borderId="3" xfId="0" applyNumberFormat="1" applyFont="1" applyFill="1" applyBorder="1"/>
    <xf numFmtId="0" fontId="17" fillId="4" borderId="6" xfId="80" applyFont="1" applyFill="1" applyBorder="1" applyAlignment="1">
      <alignment horizontal="right"/>
    </xf>
    <xf numFmtId="3" fontId="16" fillId="0" borderId="0" xfId="80" applyNumberFormat="1" applyFont="1" applyAlignment="1">
      <alignment horizontal="right"/>
    </xf>
    <xf numFmtId="0" fontId="16" fillId="0" borderId="0" xfId="80" applyFont="1"/>
    <xf numFmtId="3" fontId="16" fillId="4" borderId="0" xfId="80" applyNumberFormat="1" applyFont="1" applyFill="1" applyAlignment="1">
      <alignment horizontal="right"/>
    </xf>
    <xf numFmtId="0" fontId="16" fillId="0" borderId="0" xfId="80" applyFont="1" applyAlignment="1">
      <alignment horizontal="right"/>
    </xf>
    <xf numFmtId="0" fontId="16" fillId="4" borderId="0" xfId="80" applyFont="1" applyFill="1" applyAlignment="1">
      <alignment horizontal="right"/>
    </xf>
    <xf numFmtId="1" fontId="16" fillId="4" borderId="0" xfId="80" applyNumberFormat="1" applyFont="1" applyFill="1"/>
    <xf numFmtId="3" fontId="16" fillId="0" borderId="0" xfId="80" applyNumberFormat="1" applyFont="1"/>
    <xf numFmtId="3" fontId="16" fillId="4" borderId="0" xfId="80" applyNumberFormat="1" applyFont="1" applyFill="1"/>
    <xf numFmtId="3" fontId="6" fillId="0" borderId="3" xfId="65" applyNumberFormat="1" applyFont="1" applyBorder="1"/>
    <xf numFmtId="3" fontId="14" fillId="0" borderId="0" xfId="0" applyNumberFormat="1" applyFont="1"/>
    <xf numFmtId="3" fontId="18" fillId="0" borderId="3" xfId="0" applyNumberFormat="1" applyFont="1" applyFill="1" applyBorder="1"/>
    <xf numFmtId="3" fontId="12" fillId="0" borderId="3" xfId="80" applyNumberFormat="1" applyFont="1" applyFill="1" applyBorder="1"/>
    <xf numFmtId="3" fontId="3" fillId="0" borderId="0" xfId="0" applyNumberFormat="1" applyFont="1" applyFill="1"/>
    <xf numFmtId="0" fontId="30" fillId="46" borderId="13" xfId="0" applyFont="1" applyFill="1" applyBorder="1" applyAlignment="1"/>
    <xf numFmtId="0" fontId="30" fillId="0" borderId="0" xfId="0" applyFont="1" applyAlignment="1"/>
    <xf numFmtId="3" fontId="30" fillId="0" borderId="0" xfId="0" applyNumberFormat="1" applyFont="1" applyAlignment="1"/>
    <xf numFmtId="0" fontId="30" fillId="10" borderId="0" xfId="0" applyFont="1" applyFill="1" applyAlignment="1"/>
    <xf numFmtId="0" fontId="30" fillId="45" borderId="7" xfId="0" applyFont="1" applyFill="1" applyBorder="1" applyAlignment="1">
      <alignment horizontal="left"/>
    </xf>
    <xf numFmtId="0" fontId="30" fillId="45" borderId="11" xfId="0" applyFont="1" applyFill="1" applyBorder="1" applyAlignment="1">
      <alignment horizontal="center"/>
    </xf>
    <xf numFmtId="0" fontId="30" fillId="45" borderId="8" xfId="0" applyFont="1" applyFill="1" applyBorder="1" applyAlignment="1"/>
    <xf numFmtId="0" fontId="29" fillId="46" borderId="12" xfId="0" applyFont="1" applyFill="1" applyBorder="1" applyAlignment="1">
      <alignment horizontal="left"/>
    </xf>
    <xf numFmtId="0" fontId="29" fillId="46" borderId="5" xfId="0" applyFont="1" applyFill="1" applyBorder="1" applyAlignment="1">
      <alignment horizontal="center"/>
    </xf>
    <xf numFmtId="0" fontId="0" fillId="0" borderId="13" xfId="0" applyBorder="1"/>
    <xf numFmtId="0" fontId="3" fillId="0" borderId="7" xfId="0" applyFont="1" applyFill="1" applyBorder="1" applyAlignment="1">
      <alignment horizontal="right"/>
    </xf>
    <xf numFmtId="3" fontId="3" fillId="0" borderId="0" xfId="0" applyNumberFormat="1" applyFont="1"/>
    <xf numFmtId="9" fontId="10" fillId="0" borderId="3" xfId="0" applyNumberFormat="1" applyFont="1" applyFill="1" applyBorder="1"/>
    <xf numFmtId="1" fontId="10" fillId="0" borderId="3" xfId="0" applyNumberFormat="1" applyFont="1" applyFill="1" applyBorder="1"/>
    <xf numFmtId="3" fontId="10" fillId="0" borderId="3" xfId="0" applyNumberFormat="1" applyFont="1" applyFill="1" applyBorder="1"/>
    <xf numFmtId="0" fontId="5" fillId="0" borderId="0" xfId="0" applyFont="1" applyFill="1"/>
    <xf numFmtId="0" fontId="7" fillId="0" borderId="4" xfId="79" applyFont="1" applyFill="1" applyBorder="1" applyAlignment="1">
      <alignment horizontal="right"/>
    </xf>
    <xf numFmtId="3" fontId="16" fillId="0" borderId="3" xfId="0" applyNumberFormat="1" applyFont="1" applyBorder="1"/>
    <xf numFmtId="9" fontId="16" fillId="4" borderId="3" xfId="0" applyNumberFormat="1" applyFont="1" applyFill="1" applyBorder="1"/>
    <xf numFmtId="3" fontId="16" fillId="4" borderId="5" xfId="0" applyNumberFormat="1" applyFont="1" applyFill="1" applyBorder="1"/>
    <xf numFmtId="3" fontId="16" fillId="0" borderId="5" xfId="0" applyNumberFormat="1" applyFont="1" applyBorder="1"/>
    <xf numFmtId="3" fontId="16" fillId="4" borderId="3" xfId="79" applyNumberFormat="1" applyFont="1" applyFill="1" applyBorder="1"/>
    <xf numFmtId="3" fontId="31" fillId="4" borderId="3" xfId="79" applyNumberFormat="1" applyFont="1" applyFill="1" applyBorder="1"/>
    <xf numFmtId="3" fontId="16" fillId="4" borderId="3" xfId="0" applyNumberFormat="1" applyFont="1" applyFill="1" applyBorder="1"/>
    <xf numFmtId="3" fontId="16" fillId="4" borderId="3" xfId="79" applyNumberFormat="1" applyFont="1" applyFill="1" applyBorder="1" applyAlignment="1">
      <alignment horizontal="right"/>
    </xf>
    <xf numFmtId="0" fontId="16" fillId="0" borderId="3" xfId="79" applyFont="1" applyFill="1" applyBorder="1" applyAlignment="1">
      <alignment horizontal="right"/>
    </xf>
    <xf numFmtId="0" fontId="16" fillId="5" borderId="0" xfId="79" applyFont="1" applyFill="1" applyAlignment="1">
      <alignment horizontal="center"/>
    </xf>
    <xf numFmtId="0" fontId="6" fillId="4" borderId="0" xfId="79" applyFont="1" applyFill="1" applyAlignment="1">
      <alignment horizontal="right"/>
    </xf>
    <xf numFmtId="0" fontId="6" fillId="0" borderId="0" xfId="79" applyFont="1" applyAlignment="1">
      <alignment horizontal="right"/>
    </xf>
    <xf numFmtId="3" fontId="6" fillId="3" borderId="0" xfId="79" applyNumberFormat="1" applyFont="1" applyFill="1" applyAlignment="1">
      <alignment horizontal="right"/>
    </xf>
    <xf numFmtId="3" fontId="6" fillId="2" borderId="0" xfId="79" applyNumberFormat="1" applyFont="1" applyFill="1" applyAlignment="1">
      <alignment horizontal="center"/>
    </xf>
    <xf numFmtId="3" fontId="6" fillId="2" borderId="0" xfId="79" applyNumberFormat="1" applyFont="1" applyFill="1" applyAlignment="1">
      <alignment horizontal="right"/>
    </xf>
    <xf numFmtId="0" fontId="6" fillId="2" borderId="0" xfId="79" applyFont="1" applyFill="1" applyAlignment="1">
      <alignment horizontal="right"/>
    </xf>
    <xf numFmtId="0" fontId="6" fillId="0" borderId="0" xfId="79" applyFont="1" applyAlignment="1">
      <alignment horizontal="left"/>
    </xf>
    <xf numFmtId="0" fontId="17" fillId="4" borderId="0" xfId="79" applyFont="1" applyFill="1" applyAlignment="1">
      <alignment horizontal="right"/>
    </xf>
    <xf numFmtId="0" fontId="17" fillId="5" borderId="2" xfId="79" applyFont="1" applyFill="1" applyBorder="1" applyAlignment="1">
      <alignment horizontal="right"/>
    </xf>
    <xf numFmtId="0" fontId="16" fillId="4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16" fillId="0" borderId="0" xfId="0" applyNumberFormat="1" applyFont="1"/>
    <xf numFmtId="1" fontId="16" fillId="4" borderId="0" xfId="0" applyNumberFormat="1" applyFont="1" applyFill="1"/>
    <xf numFmtId="3" fontId="16" fillId="4" borderId="0" xfId="0" applyNumberFormat="1" applyFont="1" applyFill="1"/>
    <xf numFmtId="3" fontId="16" fillId="0" borderId="0" xfId="0" applyNumberFormat="1" applyFont="1" applyAlignment="1">
      <alignment horizontal="right"/>
    </xf>
    <xf numFmtId="3" fontId="16" fillId="4" borderId="0" xfId="0" applyNumberFormat="1" applyFont="1" applyFill="1" applyAlignment="1">
      <alignment horizontal="right"/>
    </xf>
    <xf numFmtId="0" fontId="16" fillId="4" borderId="6" xfId="0" applyFont="1" applyFill="1" applyBorder="1" applyAlignment="1">
      <alignment horizontal="right"/>
    </xf>
    <xf numFmtId="0" fontId="16" fillId="5" borderId="4" xfId="0" applyFont="1" applyFill="1" applyBorder="1" applyAlignment="1">
      <alignment horizontal="right"/>
    </xf>
    <xf numFmtId="3" fontId="31" fillId="4" borderId="3" xfId="0" applyNumberFormat="1" applyFont="1" applyFill="1" applyBorder="1"/>
    <xf numFmtId="0" fontId="16" fillId="5" borderId="3" xfId="0" applyFont="1" applyFill="1" applyBorder="1" applyAlignment="1">
      <alignment horizontal="right"/>
    </xf>
    <xf numFmtId="0" fontId="32" fillId="0" borderId="0" xfId="0" applyFont="1"/>
    <xf numFmtId="3" fontId="16" fillId="4" borderId="3" xfId="0" applyNumberFormat="1" applyFont="1" applyFill="1" applyBorder="1" applyAlignment="1">
      <alignment horizontal="right"/>
    </xf>
    <xf numFmtId="0" fontId="16" fillId="5" borderId="4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3" fontId="16" fillId="5" borderId="5" xfId="0" applyNumberFormat="1" applyFont="1" applyFill="1" applyBorder="1" applyAlignment="1">
      <alignment horizontal="center"/>
    </xf>
    <xf numFmtId="3" fontId="16" fillId="5" borderId="4" xfId="0" applyNumberFormat="1" applyFont="1" applyFill="1" applyBorder="1" applyAlignment="1">
      <alignment horizontal="center"/>
    </xf>
    <xf numFmtId="3" fontId="16" fillId="5" borderId="3" xfId="0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3" fontId="16" fillId="5" borderId="2" xfId="0" applyNumberFormat="1" applyFont="1" applyFill="1" applyBorder="1" applyAlignment="1">
      <alignment horizontal="center"/>
    </xf>
    <xf numFmtId="3" fontId="16" fillId="5" borderId="10" xfId="0" applyNumberFormat="1" applyFont="1" applyFill="1" applyBorder="1" applyAlignment="1">
      <alignment horizontal="center"/>
    </xf>
    <xf numFmtId="0" fontId="16" fillId="5" borderId="2" xfId="0" applyFont="1" applyFill="1" applyBorder="1" applyAlignment="1">
      <alignment horizontal="right"/>
    </xf>
    <xf numFmtId="0" fontId="16" fillId="5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3" fontId="16" fillId="5" borderId="9" xfId="0" applyNumberFormat="1" applyFont="1" applyFill="1" applyBorder="1" applyAlignment="1">
      <alignment horizontal="center"/>
    </xf>
    <xf numFmtId="3" fontId="16" fillId="5" borderId="1" xfId="0" applyNumberFormat="1" applyFont="1" applyFill="1" applyBorder="1" applyAlignment="1">
      <alignment horizontal="center"/>
    </xf>
    <xf numFmtId="0" fontId="16" fillId="5" borderId="1" xfId="0" applyFont="1" applyFill="1" applyBorder="1" applyAlignment="1">
      <alignment horizontal="right"/>
    </xf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4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0" fontId="31" fillId="5" borderId="4" xfId="0" applyFont="1" applyFill="1" applyBorder="1" applyAlignment="1">
      <alignment horizontal="right"/>
    </xf>
    <xf numFmtId="10" fontId="3" fillId="0" borderId="0" xfId="86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14" fontId="6" fillId="0" borderId="0" xfId="0" applyNumberFormat="1" applyFont="1"/>
    <xf numFmtId="0" fontId="16" fillId="4" borderId="0" xfId="81" applyFont="1" applyFill="1" applyAlignment="1">
      <alignment horizontal="right"/>
    </xf>
    <xf numFmtId="0" fontId="16" fillId="0" borderId="0" xfId="81" applyFont="1" applyAlignment="1">
      <alignment horizontal="right"/>
    </xf>
    <xf numFmtId="0" fontId="16" fillId="0" borderId="0" xfId="81" applyFont="1"/>
    <xf numFmtId="3" fontId="16" fillId="0" borderId="0" xfId="81" applyNumberFormat="1" applyFont="1"/>
    <xf numFmtId="1" fontId="16" fillId="4" borderId="0" xfId="81" applyNumberFormat="1" applyFont="1" applyFill="1"/>
    <xf numFmtId="3" fontId="16" fillId="4" borderId="0" xfId="81" applyNumberFormat="1" applyFont="1" applyFill="1"/>
    <xf numFmtId="3" fontId="16" fillId="0" borderId="0" xfId="81" applyNumberFormat="1" applyFont="1" applyAlignment="1">
      <alignment horizontal="right"/>
    </xf>
    <xf numFmtId="3" fontId="16" fillId="4" borderId="0" xfId="81" applyNumberFormat="1" applyFont="1" applyFill="1" applyAlignment="1">
      <alignment horizontal="right"/>
    </xf>
    <xf numFmtId="0" fontId="16" fillId="4" borderId="6" xfId="81" applyFont="1" applyFill="1" applyBorder="1" applyAlignment="1">
      <alignment horizontal="right"/>
    </xf>
    <xf numFmtId="3" fontId="16" fillId="0" borderId="3" xfId="81" applyNumberFormat="1" applyFont="1" applyBorder="1"/>
    <xf numFmtId="9" fontId="16" fillId="4" borderId="3" xfId="81" applyNumberFormat="1" applyFont="1" applyFill="1" applyBorder="1"/>
    <xf numFmtId="3" fontId="16" fillId="4" borderId="5" xfId="81" applyNumberFormat="1" applyFont="1" applyFill="1" applyBorder="1"/>
    <xf numFmtId="3" fontId="16" fillId="0" borderId="5" xfId="81" applyNumberFormat="1" applyFont="1" applyBorder="1"/>
    <xf numFmtId="0" fontId="16" fillId="5" borderId="4" xfId="81" applyFont="1" applyFill="1" applyBorder="1" applyAlignment="1">
      <alignment horizontal="right"/>
    </xf>
    <xf numFmtId="3" fontId="16" fillId="4" borderId="3" xfId="81" applyNumberFormat="1" applyFont="1" applyFill="1" applyBorder="1"/>
    <xf numFmtId="0" fontId="31" fillId="5" borderId="4" xfId="81" applyFont="1" applyFill="1" applyBorder="1" applyAlignment="1">
      <alignment horizontal="right"/>
    </xf>
    <xf numFmtId="3" fontId="31" fillId="4" borderId="3" xfId="81" applyNumberFormat="1" applyFont="1" applyFill="1" applyBorder="1"/>
    <xf numFmtId="3" fontId="16" fillId="4" borderId="3" xfId="81" quotePrefix="1" applyNumberFormat="1" applyFont="1" applyFill="1" applyBorder="1"/>
    <xf numFmtId="3" fontId="16" fillId="4" borderId="3" xfId="81" applyNumberFormat="1" applyFont="1" applyFill="1" applyBorder="1" applyAlignment="1">
      <alignment horizontal="right"/>
    </xf>
    <xf numFmtId="0" fontId="16" fillId="5" borderId="3" xfId="81" applyFont="1" applyFill="1" applyBorder="1" applyAlignment="1">
      <alignment horizontal="right"/>
    </xf>
    <xf numFmtId="0" fontId="16" fillId="5" borderId="4" xfId="81" applyFont="1" applyFill="1" applyBorder="1" applyAlignment="1">
      <alignment horizontal="center"/>
    </xf>
    <xf numFmtId="0" fontId="16" fillId="5" borderId="2" xfId="81" applyFont="1" applyFill="1" applyBorder="1" applyAlignment="1">
      <alignment horizontal="center"/>
    </xf>
    <xf numFmtId="3" fontId="16" fillId="5" borderId="5" xfId="81" applyNumberFormat="1" applyFont="1" applyFill="1" applyBorder="1" applyAlignment="1">
      <alignment horizontal="center"/>
    </xf>
    <xf numFmtId="3" fontId="16" fillId="5" borderId="4" xfId="81" applyNumberFormat="1" applyFont="1" applyFill="1" applyBorder="1" applyAlignment="1">
      <alignment horizontal="center"/>
    </xf>
    <xf numFmtId="3" fontId="16" fillId="5" borderId="3" xfId="81" applyNumberFormat="1" applyFont="1" applyFill="1" applyBorder="1" applyAlignment="1">
      <alignment horizontal="center"/>
    </xf>
    <xf numFmtId="0" fontId="16" fillId="5" borderId="0" xfId="81" applyFont="1" applyFill="1" applyAlignment="1">
      <alignment horizontal="center"/>
    </xf>
    <xf numFmtId="3" fontId="16" fillId="5" borderId="2" xfId="81" applyNumberFormat="1" applyFont="1" applyFill="1" applyBorder="1" applyAlignment="1">
      <alignment horizontal="center"/>
    </xf>
    <xf numFmtId="3" fontId="16" fillId="5" borderId="10" xfId="81" applyNumberFormat="1" applyFont="1" applyFill="1" applyBorder="1" applyAlignment="1">
      <alignment horizontal="center"/>
    </xf>
    <xf numFmtId="0" fontId="16" fillId="5" borderId="2" xfId="81" applyFont="1" applyFill="1" applyBorder="1" applyAlignment="1">
      <alignment horizontal="right"/>
    </xf>
    <xf numFmtId="0" fontId="16" fillId="5" borderId="0" xfId="81" applyFont="1" applyFill="1" applyBorder="1" applyAlignment="1">
      <alignment horizontal="center"/>
    </xf>
    <xf numFmtId="0" fontId="15" fillId="0" borderId="0" xfId="0" applyFont="1"/>
    <xf numFmtId="0" fontId="16" fillId="5" borderId="1" xfId="81" applyFont="1" applyFill="1" applyBorder="1" applyAlignment="1">
      <alignment horizontal="center"/>
    </xf>
    <xf numFmtId="3" fontId="16" fillId="5" borderId="9" xfId="81" applyNumberFormat="1" applyFont="1" applyFill="1" applyBorder="1" applyAlignment="1">
      <alignment horizontal="center"/>
    </xf>
    <xf numFmtId="3" fontId="16" fillId="5" borderId="1" xfId="81" applyNumberFormat="1" applyFont="1" applyFill="1" applyBorder="1" applyAlignment="1">
      <alignment horizontal="center"/>
    </xf>
    <xf numFmtId="0" fontId="16" fillId="5" borderId="1" xfId="81" applyFont="1" applyFill="1" applyBorder="1" applyAlignment="1">
      <alignment horizontal="right"/>
    </xf>
    <xf numFmtId="0" fontId="6" fillId="4" borderId="0" xfId="81" applyFont="1" applyFill="1" applyAlignment="1">
      <alignment horizontal="right"/>
    </xf>
    <xf numFmtId="0" fontId="6" fillId="0" borderId="0" xfId="81" applyFont="1" applyAlignment="1">
      <alignment horizontal="right"/>
    </xf>
    <xf numFmtId="3" fontId="6" fillId="0" borderId="0" xfId="81" applyNumberFormat="1" applyFont="1" applyAlignment="1">
      <alignment horizontal="right"/>
    </xf>
    <xf numFmtId="3" fontId="6" fillId="4" borderId="0" xfId="81" applyNumberFormat="1" applyFont="1" applyFill="1" applyAlignment="1">
      <alignment horizontal="right"/>
    </xf>
    <xf numFmtId="0" fontId="6" fillId="0" borderId="0" xfId="81" applyFont="1" applyAlignment="1">
      <alignment horizontal="left"/>
    </xf>
    <xf numFmtId="0" fontId="6" fillId="0" borderId="0" xfId="0" applyFont="1" applyFill="1"/>
    <xf numFmtId="3" fontId="19" fillId="0" borderId="3" xfId="79" applyNumberFormat="1" applyFont="1" applyFill="1" applyBorder="1"/>
    <xf numFmtId="3" fontId="10" fillId="0" borderId="3" xfId="79" applyNumberFormat="1" applyFont="1" applyFill="1" applyBorder="1" applyAlignment="1">
      <alignment horizontal="right"/>
    </xf>
    <xf numFmtId="3" fontId="12" fillId="0" borderId="3" xfId="79" applyNumberFormat="1" applyFont="1" applyFill="1" applyBorder="1"/>
    <xf numFmtId="3" fontId="5" fillId="0" borderId="0" xfId="0" applyNumberFormat="1" applyFont="1"/>
    <xf numFmtId="3" fontId="5" fillId="0" borderId="0" xfId="0" applyNumberFormat="1" applyFont="1" applyFill="1"/>
    <xf numFmtId="0" fontId="60" fillId="5" borderId="4" xfId="79" applyFont="1" applyFill="1" applyBorder="1" applyAlignment="1">
      <alignment horizontal="right"/>
    </xf>
    <xf numFmtId="0" fontId="60" fillId="0" borderId="4" xfId="79" applyFont="1" applyFill="1" applyBorder="1" applyAlignment="1">
      <alignment horizontal="right"/>
    </xf>
    <xf numFmtId="1" fontId="3" fillId="0" borderId="0" xfId="0" applyNumberFormat="1" applyFont="1"/>
    <xf numFmtId="0" fontId="30" fillId="0" borderId="0" xfId="0" applyFont="1" applyFill="1" applyAlignment="1"/>
    <xf numFmtId="3" fontId="10" fillId="0" borderId="3" xfId="65" applyNumberFormat="1" applyFont="1" applyFill="1" applyBorder="1"/>
    <xf numFmtId="1" fontId="10" fillId="0" borderId="3" xfId="65" applyNumberFormat="1" applyFont="1" applyFill="1" applyBorder="1"/>
    <xf numFmtId="3" fontId="10" fillId="0" borderId="3" xfId="79" applyNumberFormat="1" applyFont="1" applyFill="1" applyBorder="1"/>
    <xf numFmtId="3" fontId="16" fillId="5" borderId="9" xfId="80" applyNumberFormat="1" applyFont="1" applyFill="1" applyBorder="1" applyAlignment="1">
      <alignment horizontal="center"/>
    </xf>
    <xf numFmtId="3" fontId="16" fillId="5" borderId="1" xfId="80" applyNumberFormat="1" applyFont="1" applyFill="1" applyBorder="1" applyAlignment="1">
      <alignment horizontal="center"/>
    </xf>
    <xf numFmtId="0" fontId="16" fillId="5" borderId="1" xfId="80" applyFont="1" applyFill="1" applyBorder="1" applyAlignment="1">
      <alignment horizontal="center"/>
    </xf>
    <xf numFmtId="0" fontId="16" fillId="5" borderId="3" xfId="80" applyFont="1" applyFill="1" applyBorder="1" applyAlignment="1">
      <alignment horizontal="right"/>
    </xf>
    <xf numFmtId="3" fontId="16" fillId="5" borderId="2" xfId="80" applyNumberFormat="1" applyFont="1" applyFill="1" applyBorder="1" applyAlignment="1">
      <alignment horizontal="center"/>
    </xf>
    <xf numFmtId="3" fontId="16" fillId="5" borderId="3" xfId="80" applyNumberFormat="1" applyFont="1" applyFill="1" applyBorder="1" applyAlignment="1">
      <alignment horizontal="center"/>
    </xf>
    <xf numFmtId="0" fontId="16" fillId="5" borderId="4" xfId="80" applyFont="1" applyFill="1" applyBorder="1" applyAlignment="1">
      <alignment horizontal="center"/>
    </xf>
    <xf numFmtId="3" fontId="16" fillId="5" borderId="4" xfId="80" applyNumberFormat="1" applyFont="1" applyFill="1" applyBorder="1" applyAlignment="1">
      <alignment horizontal="center"/>
    </xf>
    <xf numFmtId="0" fontId="16" fillId="5" borderId="2" xfId="80" applyFont="1" applyFill="1" applyBorder="1" applyAlignment="1">
      <alignment horizontal="center"/>
    </xf>
    <xf numFmtId="3" fontId="16" fillId="5" borderId="5" xfId="80" applyNumberFormat="1" applyFont="1" applyFill="1" applyBorder="1" applyAlignment="1">
      <alignment horizontal="center"/>
    </xf>
    <xf numFmtId="3" fontId="18" fillId="5" borderId="3" xfId="80" applyNumberFormat="1" applyFont="1" applyFill="1" applyBorder="1" applyAlignment="1">
      <alignment horizontal="center" wrapText="1"/>
    </xf>
    <xf numFmtId="3" fontId="16" fillId="5" borderId="12" xfId="0" applyNumberFormat="1" applyFont="1" applyFill="1" applyBorder="1" applyAlignment="1">
      <alignment horizontal="center"/>
    </xf>
    <xf numFmtId="3" fontId="16" fillId="5" borderId="14" xfId="0" applyNumberFormat="1" applyFont="1" applyFill="1" applyBorder="1" applyAlignment="1">
      <alignment horizontal="center"/>
    </xf>
    <xf numFmtId="3" fontId="16" fillId="5" borderId="0" xfId="80" applyNumberFormat="1" applyFont="1" applyFill="1" applyBorder="1" applyAlignment="1">
      <alignment horizontal="center"/>
    </xf>
    <xf numFmtId="14" fontId="6" fillId="0" borderId="15" xfId="0" applyNumberFormat="1" applyFont="1" applyBorder="1"/>
    <xf numFmtId="0" fontId="16" fillId="5" borderId="0" xfId="8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3" fontId="16" fillId="5" borderId="10" xfId="80" applyNumberFormat="1" applyFont="1" applyFill="1" applyBorder="1" applyAlignment="1">
      <alignment horizontal="center"/>
    </xf>
    <xf numFmtId="14" fontId="17" fillId="5" borderId="2" xfId="80" applyNumberFormat="1" applyFont="1" applyFill="1" applyBorder="1" applyAlignment="1">
      <alignment horizontal="right"/>
    </xf>
    <xf numFmtId="0" fontId="3" fillId="0" borderId="0" xfId="67" applyFont="1"/>
    <xf numFmtId="0" fontId="61" fillId="0" borderId="0" xfId="74" applyFont="1" applyFill="1" applyBorder="1"/>
    <xf numFmtId="0" fontId="61" fillId="0" borderId="16" xfId="74" applyFont="1" applyBorder="1"/>
    <xf numFmtId="168" fontId="61" fillId="0" borderId="3" xfId="47" applyNumberFormat="1" applyFont="1" applyBorder="1"/>
    <xf numFmtId="0" fontId="61" fillId="0" borderId="17" xfId="74" applyFont="1" applyBorder="1"/>
    <xf numFmtId="1" fontId="62" fillId="0" borderId="18" xfId="74" applyNumberFormat="1" applyFont="1" applyBorder="1" applyAlignment="1">
      <alignment horizontal="center"/>
    </xf>
    <xf numFmtId="1" fontId="62" fillId="0" borderId="19" xfId="74" applyNumberFormat="1" applyFont="1" applyBorder="1" applyAlignment="1">
      <alignment horizontal="center"/>
    </xf>
    <xf numFmtId="1" fontId="62" fillId="0" borderId="20" xfId="74" applyNumberFormat="1" applyFont="1" applyBorder="1" applyAlignment="1">
      <alignment horizontal="center"/>
    </xf>
    <xf numFmtId="0" fontId="62" fillId="0" borderId="21" xfId="74" applyFont="1" applyBorder="1" applyAlignment="1">
      <alignment horizontal="center"/>
    </xf>
    <xf numFmtId="169" fontId="61" fillId="0" borderId="22" xfId="50" applyNumberFormat="1" applyFont="1" applyBorder="1"/>
    <xf numFmtId="169" fontId="61" fillId="0" borderId="3" xfId="50" applyNumberFormat="1" applyFont="1" applyBorder="1"/>
    <xf numFmtId="9" fontId="10" fillId="0" borderId="3" xfId="79" applyNumberFormat="1" applyFont="1" applyFill="1" applyBorder="1"/>
    <xf numFmtId="1" fontId="10" fillId="0" borderId="3" xfId="79" applyNumberFormat="1" applyFont="1" applyFill="1" applyBorder="1"/>
    <xf numFmtId="0" fontId="7" fillId="4" borderId="6" xfId="79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9" fontId="12" fillId="0" borderId="3" xfId="79" applyNumberFormat="1" applyFont="1" applyFill="1" applyBorder="1"/>
    <xf numFmtId="1" fontId="12" fillId="0" borderId="3" xfId="79" applyNumberFormat="1" applyFont="1" applyFill="1" applyBorder="1"/>
    <xf numFmtId="3" fontId="61" fillId="0" borderId="22" xfId="74" applyNumberFormat="1" applyFont="1" applyBorder="1" applyAlignment="1">
      <alignment horizontal="right" indent="1"/>
    </xf>
    <xf numFmtId="168" fontId="61" fillId="0" borderId="23" xfId="47" applyNumberFormat="1" applyFont="1" applyBorder="1"/>
    <xf numFmtId="168" fontId="61" fillId="0" borderId="7" xfId="47" applyNumberFormat="1" applyFont="1" applyBorder="1"/>
    <xf numFmtId="3" fontId="10" fillId="47" borderId="3" xfId="79" applyNumberFormat="1" applyFont="1" applyFill="1" applyBorder="1"/>
    <xf numFmtId="9" fontId="10" fillId="47" borderId="3" xfId="79" applyNumberFormat="1" applyFont="1" applyFill="1" applyBorder="1"/>
    <xf numFmtId="9" fontId="10" fillId="47" borderId="3" xfId="0" applyNumberFormat="1" applyFont="1" applyFill="1" applyBorder="1"/>
    <xf numFmtId="0" fontId="38" fillId="2" borderId="0" xfId="79" applyFont="1" applyFill="1" applyAlignment="1">
      <alignment horizontal="right"/>
    </xf>
    <xf numFmtId="3" fontId="38" fillId="3" borderId="0" xfId="79" applyNumberFormat="1" applyFont="1" applyFill="1" applyAlignment="1">
      <alignment horizontal="right"/>
    </xf>
    <xf numFmtId="3" fontId="38" fillId="2" borderId="0" xfId="79" applyNumberFormat="1" applyFont="1" applyFill="1" applyAlignment="1">
      <alignment horizontal="right"/>
    </xf>
    <xf numFmtId="3" fontId="38" fillId="2" borderId="0" xfId="79" applyNumberFormat="1" applyFont="1" applyFill="1" applyAlignment="1">
      <alignment horizontal="center"/>
    </xf>
    <xf numFmtId="9" fontId="38" fillId="3" borderId="0" xfId="85" applyFont="1" applyFill="1" applyAlignment="1">
      <alignment horizontal="right"/>
    </xf>
    <xf numFmtId="0" fontId="38" fillId="0" borderId="0" xfId="79" applyFont="1" applyAlignment="1">
      <alignment horizontal="right"/>
    </xf>
    <xf numFmtId="0" fontId="37" fillId="0" borderId="0" xfId="0" applyFont="1"/>
    <xf numFmtId="0" fontId="39" fillId="5" borderId="1" xfId="79" applyFont="1" applyFill="1" applyBorder="1" applyAlignment="1">
      <alignment horizontal="left"/>
    </xf>
    <xf numFmtId="3" fontId="39" fillId="5" borderId="9" xfId="79" applyNumberFormat="1" applyFont="1" applyFill="1" applyBorder="1" applyAlignment="1">
      <alignment horizontal="center"/>
    </xf>
    <xf numFmtId="3" fontId="39" fillId="5" borderId="1" xfId="79" applyNumberFormat="1" applyFont="1" applyFill="1" applyBorder="1" applyAlignment="1">
      <alignment horizontal="center"/>
    </xf>
    <xf numFmtId="0" fontId="39" fillId="5" borderId="1" xfId="79" applyFont="1" applyFill="1" applyBorder="1" applyAlignment="1">
      <alignment horizontal="center"/>
    </xf>
    <xf numFmtId="164" fontId="39" fillId="5" borderId="2" xfId="78" applyNumberFormat="1" applyFont="1" applyFill="1" applyBorder="1" applyAlignment="1">
      <alignment horizontal="left"/>
    </xf>
    <xf numFmtId="0" fontId="39" fillId="5" borderId="0" xfId="79" applyFont="1" applyFill="1" applyBorder="1" applyAlignment="1">
      <alignment horizontal="center"/>
    </xf>
    <xf numFmtId="0" fontId="39" fillId="5" borderId="2" xfId="79" applyFont="1" applyFill="1" applyBorder="1" applyAlignment="1">
      <alignment horizontal="center"/>
    </xf>
    <xf numFmtId="0" fontId="39" fillId="5" borderId="10" xfId="79" applyFont="1" applyFill="1" applyBorder="1" applyAlignment="1">
      <alignment horizontal="center"/>
    </xf>
    <xf numFmtId="3" fontId="39" fillId="5" borderId="10" xfId="79" applyNumberFormat="1" applyFont="1" applyFill="1" applyBorder="1" applyAlignment="1">
      <alignment horizontal="center"/>
    </xf>
    <xf numFmtId="14" fontId="40" fillId="5" borderId="2" xfId="79" applyNumberFormat="1" applyFont="1" applyFill="1" applyBorder="1" applyAlignment="1">
      <alignment horizontal="right"/>
    </xf>
    <xf numFmtId="3" fontId="39" fillId="5" borderId="2" xfId="79" applyNumberFormat="1" applyFont="1" applyFill="1" applyBorder="1" applyAlignment="1">
      <alignment horizontal="center"/>
    </xf>
    <xf numFmtId="3" fontId="39" fillId="5" borderId="0" xfId="79" applyNumberFormat="1" applyFont="1" applyFill="1" applyBorder="1" applyAlignment="1">
      <alignment horizontal="center"/>
    </xf>
    <xf numFmtId="0" fontId="39" fillId="5" borderId="3" xfId="79" applyFont="1" applyFill="1" applyBorder="1" applyAlignment="1">
      <alignment horizontal="right"/>
    </xf>
    <xf numFmtId="3" fontId="39" fillId="5" borderId="3" xfId="79" applyNumberFormat="1" applyFont="1" applyFill="1" applyBorder="1" applyAlignment="1">
      <alignment horizontal="center"/>
    </xf>
    <xf numFmtId="3" fontId="39" fillId="5" borderId="5" xfId="79" applyNumberFormat="1" applyFont="1" applyFill="1" applyBorder="1" applyAlignment="1">
      <alignment horizontal="center"/>
    </xf>
    <xf numFmtId="3" fontId="39" fillId="5" borderId="4" xfId="79" applyNumberFormat="1" applyFont="1" applyFill="1" applyBorder="1" applyAlignment="1">
      <alignment horizontal="center"/>
    </xf>
    <xf numFmtId="0" fontId="39" fillId="5" borderId="4" xfId="79" applyFont="1" applyFill="1" applyBorder="1" applyAlignment="1">
      <alignment horizontal="center"/>
    </xf>
    <xf numFmtId="3" fontId="37" fillId="0" borderId="0" xfId="0" applyNumberFormat="1" applyFont="1"/>
    <xf numFmtId="0" fontId="38" fillId="5" borderId="4" xfId="79" applyFont="1" applyFill="1" applyBorder="1" applyAlignment="1">
      <alignment horizontal="right"/>
    </xf>
    <xf numFmtId="3" fontId="38" fillId="0" borderId="3" xfId="79" applyNumberFormat="1" applyFont="1" applyFill="1" applyBorder="1"/>
    <xf numFmtId="9" fontId="38" fillId="0" borderId="3" xfId="79" applyNumberFormat="1" applyFont="1" applyFill="1" applyBorder="1"/>
    <xf numFmtId="9" fontId="38" fillId="0" borderId="3" xfId="0" applyNumberFormat="1" applyFont="1" applyFill="1" applyBorder="1"/>
    <xf numFmtId="3" fontId="38" fillId="0" borderId="5" xfId="0" applyNumberFormat="1" applyFont="1" applyBorder="1"/>
    <xf numFmtId="9" fontId="38" fillId="4" borderId="3" xfId="0" applyNumberFormat="1" applyFont="1" applyFill="1" applyBorder="1"/>
    <xf numFmtId="3" fontId="38" fillId="4" borderId="5" xfId="0" applyNumberFormat="1" applyFont="1" applyFill="1" applyBorder="1"/>
    <xf numFmtId="1" fontId="38" fillId="4" borderId="3" xfId="0" applyNumberFormat="1" applyFont="1" applyFill="1" applyBorder="1"/>
    <xf numFmtId="3" fontId="38" fillId="0" borderId="3" xfId="0" applyNumberFormat="1" applyFont="1" applyBorder="1"/>
    <xf numFmtId="0" fontId="38" fillId="4" borderId="6" xfId="79" applyFont="1" applyFill="1" applyBorder="1" applyAlignment="1">
      <alignment horizontal="right"/>
    </xf>
    <xf numFmtId="3" fontId="38" fillId="0" borderId="0" xfId="79" applyNumberFormat="1" applyFont="1" applyAlignment="1">
      <alignment horizontal="right"/>
    </xf>
    <xf numFmtId="0" fontId="38" fillId="0" borderId="0" xfId="79" applyFont="1"/>
    <xf numFmtId="0" fontId="0" fillId="0" borderId="0" xfId="0" applyFill="1" applyAlignment="1">
      <alignment horizontal="center"/>
    </xf>
    <xf numFmtId="168" fontId="0" fillId="0" borderId="0" xfId="46" applyNumberFormat="1" applyFont="1" applyFill="1" applyAlignment="1">
      <alignment horizontal="center"/>
    </xf>
    <xf numFmtId="43" fontId="0" fillId="0" borderId="0" xfId="46" applyFont="1" applyFill="1" applyAlignment="1">
      <alignment horizontal="center"/>
    </xf>
    <xf numFmtId="3" fontId="0" fillId="0" borderId="0" xfId="46" applyNumberFormat="1" applyFont="1" applyFill="1"/>
    <xf numFmtId="3" fontId="0" fillId="0" borderId="0" xfId="49" applyNumberFormat="1" applyFont="1" applyFill="1"/>
    <xf numFmtId="3" fontId="63" fillId="0" borderId="0" xfId="0" applyNumberFormat="1" applyFont="1" applyFill="1"/>
    <xf numFmtId="3" fontId="63" fillId="0" borderId="0" xfId="49" applyNumberFormat="1" applyFont="1" applyFill="1"/>
    <xf numFmtId="0" fontId="3" fillId="0" borderId="0" xfId="67" applyFont="1" applyBorder="1"/>
    <xf numFmtId="3" fontId="61" fillId="0" borderId="24" xfId="74" applyNumberFormat="1" applyFont="1" applyFill="1" applyBorder="1" applyAlignment="1">
      <alignment horizontal="right" indent="1"/>
    </xf>
    <xf numFmtId="1" fontId="62" fillId="0" borderId="25" xfId="74" applyNumberFormat="1" applyFont="1" applyBorder="1" applyAlignment="1">
      <alignment horizontal="center"/>
    </xf>
    <xf numFmtId="169" fontId="61" fillId="0" borderId="26" xfId="50" applyNumberFormat="1" applyFont="1" applyBorder="1" applyAlignment="1">
      <alignment horizontal="right" vertical="center" indent="1"/>
    </xf>
    <xf numFmtId="169" fontId="61" fillId="0" borderId="26" xfId="50" applyNumberFormat="1" applyFont="1" applyBorder="1"/>
    <xf numFmtId="169" fontId="61" fillId="0" borderId="27" xfId="50" applyNumberFormat="1" applyFont="1" applyBorder="1"/>
    <xf numFmtId="169" fontId="61" fillId="0" borderId="3" xfId="50" applyNumberFormat="1" applyFont="1" applyBorder="1" applyAlignment="1">
      <alignment horizontal="right" vertical="center" indent="1"/>
    </xf>
    <xf numFmtId="0" fontId="61" fillId="0" borderId="28" xfId="74" applyFont="1" applyBorder="1"/>
    <xf numFmtId="169" fontId="61" fillId="0" borderId="29" xfId="50" applyNumberFormat="1" applyFont="1" applyBorder="1"/>
    <xf numFmtId="169" fontId="61" fillId="0" borderId="30" xfId="50" applyNumberFormat="1" applyFont="1" applyBorder="1"/>
    <xf numFmtId="0" fontId="37" fillId="0" borderId="0" xfId="0" applyFont="1" applyFill="1"/>
    <xf numFmtId="3" fontId="37" fillId="0" borderId="0" xfId="0" applyNumberFormat="1" applyFont="1" applyFill="1"/>
    <xf numFmtId="0" fontId="38" fillId="0" borderId="4" xfId="79" applyFont="1" applyFill="1" applyBorder="1" applyAlignment="1">
      <alignment horizontal="right"/>
    </xf>
    <xf numFmtId="9" fontId="38" fillId="0" borderId="3" xfId="85" applyFont="1" applyFill="1" applyBorder="1"/>
    <xf numFmtId="0" fontId="38" fillId="48" borderId="4" xfId="79" applyFont="1" applyFill="1" applyBorder="1" applyAlignment="1">
      <alignment horizontal="right"/>
    </xf>
    <xf numFmtId="3" fontId="38" fillId="49" borderId="3" xfId="79" applyNumberFormat="1" applyFont="1" applyFill="1" applyBorder="1"/>
    <xf numFmtId="9" fontId="38" fillId="49" borderId="3" xfId="79" applyNumberFormat="1" applyFont="1" applyFill="1" applyBorder="1"/>
    <xf numFmtId="9" fontId="38" fillId="49" borderId="3" xfId="0" applyNumberFormat="1" applyFont="1" applyFill="1" applyBorder="1"/>
    <xf numFmtId="0" fontId="38" fillId="49" borderId="4" xfId="79" applyFont="1" applyFill="1" applyBorder="1" applyAlignment="1">
      <alignment horizontal="right"/>
    </xf>
    <xf numFmtId="0" fontId="61" fillId="0" borderId="0" xfId="74" applyFont="1" applyBorder="1" applyAlignment="1">
      <alignment horizontal="center"/>
    </xf>
    <xf numFmtId="169" fontId="61" fillId="0" borderId="28" xfId="49" applyNumberFormat="1" applyFont="1" applyBorder="1"/>
    <xf numFmtId="0" fontId="3" fillId="0" borderId="13" xfId="0" applyFont="1" applyFill="1" applyBorder="1" applyAlignment="1">
      <alignment horizontal="right"/>
    </xf>
    <xf numFmtId="3" fontId="65" fillId="0" borderId="3" xfId="79" applyNumberFormat="1" applyFont="1" applyFill="1" applyBorder="1"/>
    <xf numFmtId="0" fontId="65" fillId="0" borderId="4" xfId="79" applyFont="1" applyFill="1" applyBorder="1" applyAlignment="1">
      <alignment horizontal="right"/>
    </xf>
    <xf numFmtId="9" fontId="38" fillId="0" borderId="3" xfId="0" applyNumberFormat="1" applyFont="1" applyBorder="1"/>
    <xf numFmtId="0" fontId="65" fillId="5" borderId="4" xfId="79" applyFont="1" applyFill="1" applyBorder="1" applyAlignment="1">
      <alignment horizontal="right"/>
    </xf>
    <xf numFmtId="0" fontId="61" fillId="0" borderId="0" xfId="74" applyFont="1" applyBorder="1" applyAlignment="1">
      <alignment horizontal="center"/>
    </xf>
    <xf numFmtId="0" fontId="62" fillId="0" borderId="41" xfId="74" applyFont="1" applyBorder="1" applyAlignment="1">
      <alignment horizontal="center"/>
    </xf>
    <xf numFmtId="169" fontId="61" fillId="0" borderId="8" xfId="50" applyNumberFormat="1" applyFont="1" applyBorder="1" applyAlignment="1">
      <alignment horizontal="right" vertical="center" indent="1"/>
    </xf>
    <xf numFmtId="169" fontId="61" fillId="0" borderId="8" xfId="50" applyNumberFormat="1" applyFont="1" applyBorder="1"/>
    <xf numFmtId="169" fontId="61" fillId="0" borderId="42" xfId="50" applyNumberFormat="1" applyFont="1" applyBorder="1"/>
    <xf numFmtId="169" fontId="61" fillId="0" borderId="43" xfId="49" applyNumberFormat="1" applyFont="1" applyBorder="1"/>
    <xf numFmtId="164" fontId="39" fillId="5" borderId="2" xfId="78" applyNumberFormat="1" applyFont="1" applyFill="1" applyBorder="1" applyAlignment="1">
      <alignment horizontal="center"/>
    </xf>
    <xf numFmtId="0" fontId="64" fillId="44" borderId="38" xfId="82" applyFont="1" applyAlignment="1">
      <alignment horizontal="right"/>
    </xf>
    <xf numFmtId="3" fontId="38" fillId="44" borderId="38" xfId="82" applyNumberFormat="1" applyFont="1"/>
    <xf numFmtId="9" fontId="38" fillId="44" borderId="38" xfId="82" applyNumberFormat="1" applyFont="1"/>
    <xf numFmtId="0" fontId="3" fillId="45" borderId="13" xfId="0" applyFont="1" applyFill="1" applyBorder="1" applyAlignment="1">
      <alignment horizontal="right"/>
    </xf>
    <xf numFmtId="0" fontId="61" fillId="0" borderId="0" xfId="74" applyFont="1" applyBorder="1" applyAlignment="1">
      <alignment horizontal="center"/>
    </xf>
    <xf numFmtId="0" fontId="3" fillId="47" borderId="13" xfId="0" applyFont="1" applyFill="1" applyBorder="1" applyAlignment="1">
      <alignment horizontal="right"/>
    </xf>
    <xf numFmtId="3" fontId="3" fillId="47" borderId="3" xfId="0" applyNumberFormat="1" applyFont="1" applyFill="1" applyBorder="1"/>
    <xf numFmtId="10" fontId="3" fillId="47" borderId="3" xfId="0" applyNumberFormat="1" applyFont="1" applyFill="1" applyBorder="1"/>
    <xf numFmtId="166" fontId="3" fillId="47" borderId="3" xfId="0" applyNumberFormat="1" applyFont="1" applyFill="1" applyBorder="1"/>
    <xf numFmtId="167" fontId="3" fillId="47" borderId="3" xfId="0" applyNumberFormat="1" applyFont="1" applyFill="1" applyBorder="1"/>
    <xf numFmtId="0" fontId="0" fillId="47" borderId="0" xfId="0" applyFill="1"/>
    <xf numFmtId="3" fontId="0" fillId="47" borderId="0" xfId="0" applyNumberFormat="1" applyFill="1"/>
    <xf numFmtId="166" fontId="38" fillId="0" borderId="3" xfId="0" applyNumberFormat="1" applyFont="1" applyFill="1" applyBorder="1"/>
    <xf numFmtId="166" fontId="38" fillId="0" borderId="3" xfId="79" applyNumberFormat="1" applyFont="1" applyFill="1" applyBorder="1"/>
    <xf numFmtId="3" fontId="61" fillId="0" borderId="22" xfId="74" applyNumberFormat="1" applyFont="1" applyFill="1" applyBorder="1" applyAlignment="1">
      <alignment horizontal="right" indent="1"/>
    </xf>
    <xf numFmtId="0" fontId="61" fillId="0" borderId="0" xfId="74" applyFont="1" applyBorder="1" applyAlignment="1">
      <alignment horizontal="center"/>
    </xf>
    <xf numFmtId="0" fontId="64" fillId="0" borderId="4" xfId="79" applyFont="1" applyFill="1" applyBorder="1" applyAlignment="1">
      <alignment horizontal="right"/>
    </xf>
    <xf numFmtId="3" fontId="64" fillId="0" borderId="3" xfId="79" applyNumberFormat="1" applyFont="1" applyFill="1" applyBorder="1"/>
    <xf numFmtId="9" fontId="64" fillId="0" borderId="3" xfId="79" applyNumberFormat="1" applyFont="1" applyFill="1" applyBorder="1"/>
    <xf numFmtId="9" fontId="64" fillId="0" borderId="3" xfId="0" applyNumberFormat="1" applyFont="1" applyFill="1" applyBorder="1"/>
    <xf numFmtId="0" fontId="16" fillId="13" borderId="0" xfId="81" applyFont="1" applyFill="1" applyAlignment="1">
      <alignment horizontal="right" wrapText="1"/>
    </xf>
    <xf numFmtId="0" fontId="3" fillId="0" borderId="0" xfId="0" applyFont="1" applyAlignment="1">
      <alignment wrapText="1"/>
    </xf>
    <xf numFmtId="0" fontId="16" fillId="5" borderId="15" xfId="8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5" xfId="79" applyFont="1" applyFill="1" applyBorder="1" applyAlignment="1">
      <alignment horizontal="center" vertical="center" wrapText="1"/>
    </xf>
    <xf numFmtId="0" fontId="16" fillId="5" borderId="9" xfId="79" applyFont="1" applyFill="1" applyBorder="1" applyAlignment="1">
      <alignment horizontal="center" vertical="center" wrapText="1"/>
    </xf>
    <xf numFmtId="0" fontId="16" fillId="5" borderId="14" xfId="79" applyFont="1" applyFill="1" applyBorder="1" applyAlignment="1">
      <alignment horizontal="center" vertical="center" wrapText="1"/>
    </xf>
    <xf numFmtId="0" fontId="16" fillId="5" borderId="10" xfId="79" applyFont="1" applyFill="1" applyBorder="1" applyAlignment="1">
      <alignment horizontal="center" vertical="center" wrapText="1"/>
    </xf>
    <xf numFmtId="0" fontId="16" fillId="5" borderId="12" xfId="79" applyFont="1" applyFill="1" applyBorder="1" applyAlignment="1">
      <alignment horizontal="center" vertical="center" wrapText="1"/>
    </xf>
    <xf numFmtId="0" fontId="16" fillId="5" borderId="5" xfId="79" applyFont="1" applyFill="1" applyBorder="1" applyAlignment="1">
      <alignment horizontal="center" vertical="center" wrapText="1"/>
    </xf>
    <xf numFmtId="0" fontId="21" fillId="4" borderId="13" xfId="80" applyFont="1" applyFill="1" applyBorder="1" applyAlignment="1">
      <alignment horizontal="right"/>
    </xf>
    <xf numFmtId="0" fontId="13" fillId="0" borderId="13" xfId="0" applyFont="1" applyBorder="1" applyAlignment="1"/>
    <xf numFmtId="0" fontId="16" fillId="5" borderId="15" xfId="80" applyFont="1" applyFill="1" applyBorder="1" applyAlignment="1">
      <alignment horizontal="center" vertical="center" wrapText="1"/>
    </xf>
    <xf numFmtId="0" fontId="16" fillId="5" borderId="9" xfId="80" applyFont="1" applyFill="1" applyBorder="1" applyAlignment="1">
      <alignment horizontal="center" vertical="center" wrapText="1"/>
    </xf>
    <xf numFmtId="0" fontId="16" fillId="5" borderId="14" xfId="80" applyFont="1" applyFill="1" applyBorder="1" applyAlignment="1">
      <alignment horizontal="center" vertical="center" wrapText="1"/>
    </xf>
    <xf numFmtId="0" fontId="16" fillId="5" borderId="10" xfId="80" applyFont="1" applyFill="1" applyBorder="1" applyAlignment="1">
      <alignment horizontal="center" vertical="center" wrapText="1"/>
    </xf>
    <xf numFmtId="0" fontId="16" fillId="5" borderId="12" xfId="80" applyFont="1" applyFill="1" applyBorder="1" applyAlignment="1">
      <alignment horizontal="center" vertical="center" wrapText="1"/>
    </xf>
    <xf numFmtId="0" fontId="16" fillId="5" borderId="5" xfId="80" applyFont="1" applyFill="1" applyBorder="1" applyAlignment="1">
      <alignment horizontal="center" vertical="center" wrapText="1"/>
    </xf>
    <xf numFmtId="0" fontId="16" fillId="5" borderId="15" xfId="65" applyFont="1" applyFill="1" applyBorder="1" applyAlignment="1">
      <alignment horizontal="center" vertical="center" wrapText="1"/>
    </xf>
    <xf numFmtId="0" fontId="16" fillId="5" borderId="9" xfId="65" applyFont="1" applyFill="1" applyBorder="1" applyAlignment="1">
      <alignment horizontal="center" vertical="center" wrapText="1"/>
    </xf>
    <xf numFmtId="0" fontId="16" fillId="5" borderId="14" xfId="65" applyFont="1" applyFill="1" applyBorder="1" applyAlignment="1">
      <alignment horizontal="center" vertical="center" wrapText="1"/>
    </xf>
    <xf numFmtId="0" fontId="16" fillId="5" borderId="10" xfId="65" applyFont="1" applyFill="1" applyBorder="1" applyAlignment="1">
      <alignment horizontal="center" vertical="center" wrapText="1"/>
    </xf>
    <xf numFmtId="0" fontId="16" fillId="5" borderId="12" xfId="65" applyFont="1" applyFill="1" applyBorder="1" applyAlignment="1">
      <alignment horizontal="center" vertical="center" wrapText="1"/>
    </xf>
    <xf numFmtId="0" fontId="16" fillId="5" borderId="5" xfId="65" applyFont="1" applyFill="1" applyBorder="1" applyAlignment="1">
      <alignment horizontal="center" vertical="center" wrapText="1"/>
    </xf>
    <xf numFmtId="0" fontId="6" fillId="49" borderId="3" xfId="65" applyFont="1" applyFill="1" applyBorder="1" applyAlignment="1">
      <alignment horizontal="center" vertical="center" wrapText="1"/>
    </xf>
    <xf numFmtId="0" fontId="2" fillId="4" borderId="13" xfId="79" applyFont="1" applyFill="1" applyBorder="1" applyAlignment="1">
      <alignment horizontal="right"/>
    </xf>
    <xf numFmtId="0" fontId="3" fillId="0" borderId="13" xfId="0" applyFont="1" applyBorder="1" applyAlignment="1"/>
    <xf numFmtId="0" fontId="4" fillId="4" borderId="13" xfId="79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4" borderId="13" xfId="79" applyFont="1" applyFill="1" applyBorder="1" applyAlignment="1">
      <alignment horizontal="center"/>
    </xf>
    <xf numFmtId="0" fontId="16" fillId="13" borderId="0" xfId="81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6" fillId="4" borderId="13" xfId="79" applyFont="1" applyFill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9" fillId="5" borderId="15" xfId="79" applyFont="1" applyFill="1" applyBorder="1" applyAlignment="1">
      <alignment horizontal="center" vertical="center" wrapText="1"/>
    </xf>
    <xf numFmtId="0" fontId="39" fillId="5" borderId="9" xfId="79" applyFont="1" applyFill="1" applyBorder="1" applyAlignment="1">
      <alignment horizontal="center" vertical="center" wrapText="1"/>
    </xf>
    <xf numFmtId="0" fontId="39" fillId="5" borderId="14" xfId="79" applyFont="1" applyFill="1" applyBorder="1" applyAlignment="1">
      <alignment horizontal="center" vertical="center" wrapText="1"/>
    </xf>
    <xf numFmtId="0" fontId="39" fillId="5" borderId="10" xfId="79" applyFont="1" applyFill="1" applyBorder="1" applyAlignment="1">
      <alignment horizontal="center" vertical="center" wrapText="1"/>
    </xf>
    <xf numFmtId="0" fontId="39" fillId="5" borderId="12" xfId="79" applyFont="1" applyFill="1" applyBorder="1" applyAlignment="1">
      <alignment horizontal="center" vertical="center" wrapText="1"/>
    </xf>
    <xf numFmtId="0" fontId="39" fillId="5" borderId="5" xfId="79" applyFont="1" applyFill="1" applyBorder="1" applyAlignment="1">
      <alignment horizontal="center" vertical="center" wrapText="1"/>
    </xf>
    <xf numFmtId="0" fontId="39" fillId="5" borderId="15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9" fillId="5" borderId="14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39" fillId="5" borderId="12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13" borderId="0" xfId="81" applyFont="1" applyFill="1" applyAlignment="1">
      <alignment horizontal="right" vertical="center" wrapText="1"/>
    </xf>
    <xf numFmtId="0" fontId="37" fillId="0" borderId="0" xfId="0" applyFont="1" applyAlignment="1">
      <alignment vertical="center" wrapText="1"/>
    </xf>
    <xf numFmtId="0" fontId="39" fillId="50" borderId="0" xfId="81" applyFont="1" applyFill="1" applyAlignment="1">
      <alignment horizontal="center" vertical="center" wrapText="1"/>
    </xf>
    <xf numFmtId="0" fontId="6" fillId="12" borderId="8" xfId="0" applyFont="1" applyFill="1" applyBorder="1" applyAlignment="1">
      <alignment horizontal="right"/>
    </xf>
    <xf numFmtId="0" fontId="6" fillId="12" borderId="11" xfId="0" applyFont="1" applyFill="1" applyBorder="1" applyAlignment="1">
      <alignment horizontal="right"/>
    </xf>
    <xf numFmtId="0" fontId="27" fillId="10" borderId="7" xfId="0" applyFont="1" applyFill="1" applyBorder="1" applyAlignment="1">
      <alignment horizontal="center"/>
    </xf>
    <xf numFmtId="0" fontId="27" fillId="10" borderId="8" xfId="0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1" fillId="0" borderId="31" xfId="74" applyFont="1" applyBorder="1" applyAlignment="1">
      <alignment horizontal="center"/>
    </xf>
    <xf numFmtId="0" fontId="61" fillId="0" borderId="8" xfId="74" applyFont="1" applyBorder="1" applyAlignment="1">
      <alignment horizontal="center"/>
    </xf>
    <xf numFmtId="0" fontId="61" fillId="0" borderId="0" xfId="74" applyFont="1" applyBorder="1" applyAlignment="1">
      <alignment horizontal="center"/>
    </xf>
  </cellXfs>
  <cellStyles count="94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Comma 2" xfId="46" xr:uid="{00000000-0005-0000-0000-00002D000000}"/>
    <cellStyle name="Comma 2 2" xfId="47" xr:uid="{00000000-0005-0000-0000-00002E000000}"/>
    <cellStyle name="Comma0" xfId="48" xr:uid="{00000000-0005-0000-0000-00002F000000}"/>
    <cellStyle name="Currency" xfId="49" builtinId="4"/>
    <cellStyle name="Currency 2" xfId="50" xr:uid="{00000000-0005-0000-0000-000031000000}"/>
    <cellStyle name="Currency 2 2" xfId="51" xr:uid="{00000000-0005-0000-0000-000032000000}"/>
    <cellStyle name="Currency0" xfId="52" xr:uid="{00000000-0005-0000-0000-000033000000}"/>
    <cellStyle name="Date" xfId="53" xr:uid="{00000000-0005-0000-0000-000034000000}"/>
    <cellStyle name="Explanatory Text" xfId="54" builtinId="53" customBuiltin="1"/>
    <cellStyle name="Fixed" xfId="55" xr:uid="{00000000-0005-0000-0000-000036000000}"/>
    <cellStyle name="Good" xfId="56" builtinId="26" customBuiltin="1"/>
    <cellStyle name="Heading 1" xfId="57" builtinId="16" customBuiltin="1"/>
    <cellStyle name="Heading 2" xfId="58" builtinId="17" customBuiltin="1"/>
    <cellStyle name="Heading 3" xfId="59" builtinId="18" customBuiltin="1"/>
    <cellStyle name="Heading 4" xfId="60" builtinId="19" customBuiltin="1"/>
    <cellStyle name="Input" xfId="61" builtinId="20" customBuiltin="1"/>
    <cellStyle name="Linked Cell" xfId="62" builtinId="24" customBuiltin="1"/>
    <cellStyle name="Neutral" xfId="63" builtinId="28" customBuiltin="1"/>
    <cellStyle name="Neutral 2" xfId="64" xr:uid="{00000000-0005-0000-0000-00003F000000}"/>
    <cellStyle name="Normal" xfId="0" builtinId="0"/>
    <cellStyle name="Normal 2" xfId="65" xr:uid="{00000000-0005-0000-0000-000041000000}"/>
    <cellStyle name="Normal 2 2" xfId="66" xr:uid="{00000000-0005-0000-0000-000042000000}"/>
    <cellStyle name="Normal 2 3" xfId="67" xr:uid="{00000000-0005-0000-0000-000043000000}"/>
    <cellStyle name="Normal 2 3 2" xfId="68" xr:uid="{00000000-0005-0000-0000-000044000000}"/>
    <cellStyle name="Normal 3" xfId="69" xr:uid="{00000000-0005-0000-0000-000045000000}"/>
    <cellStyle name="Normal 3 2" xfId="70" xr:uid="{00000000-0005-0000-0000-000046000000}"/>
    <cellStyle name="Normal 3 2 2" xfId="71" xr:uid="{00000000-0005-0000-0000-000047000000}"/>
    <cellStyle name="Normal 4" xfId="72" xr:uid="{00000000-0005-0000-0000-000048000000}"/>
    <cellStyle name="Normal 5" xfId="73" xr:uid="{00000000-0005-0000-0000-000049000000}"/>
    <cellStyle name="Normal 5 2" xfId="74" xr:uid="{00000000-0005-0000-0000-00004A000000}"/>
    <cellStyle name="Normal 6" xfId="75" xr:uid="{00000000-0005-0000-0000-00004B000000}"/>
    <cellStyle name="Normal 7" xfId="76" xr:uid="{00000000-0005-0000-0000-00004C000000}"/>
    <cellStyle name="Normal 7 2" xfId="77" xr:uid="{00000000-0005-0000-0000-00004D000000}"/>
    <cellStyle name="Normal_2005" xfId="78" xr:uid="{00000000-0005-0000-0000-00004E000000}"/>
    <cellStyle name="normal_2005_1" xfId="79" xr:uid="{00000000-0005-0000-0000-00004F000000}"/>
    <cellStyle name="normal_2005_1 2" xfId="80" xr:uid="{00000000-0005-0000-0000-000050000000}"/>
    <cellStyle name="normal_VABTaxIm" xfId="81" xr:uid="{00000000-0005-0000-0000-000051000000}"/>
    <cellStyle name="Note 2" xfId="82" xr:uid="{00000000-0005-0000-0000-000052000000}"/>
    <cellStyle name="Note 3" xfId="83" xr:uid="{00000000-0005-0000-0000-000053000000}"/>
    <cellStyle name="Output" xfId="84" builtinId="21" customBuiltin="1"/>
    <cellStyle name="Percent" xfId="85" builtinId="5"/>
    <cellStyle name="Percent 2" xfId="86" xr:uid="{00000000-0005-0000-0000-000056000000}"/>
    <cellStyle name="Percent 3" xfId="87" xr:uid="{00000000-0005-0000-0000-000057000000}"/>
    <cellStyle name="Percent 4" xfId="88" xr:uid="{00000000-0005-0000-0000-000058000000}"/>
    <cellStyle name="Style 1" xfId="89" xr:uid="{00000000-0005-0000-0000-000059000000}"/>
    <cellStyle name="Title" xfId="90" builtinId="15" customBuiltin="1"/>
    <cellStyle name="Title 2" xfId="91" xr:uid="{00000000-0005-0000-0000-00005B000000}"/>
    <cellStyle name="Total" xfId="92" builtinId="25" customBuiltin="1"/>
    <cellStyle name="Warning Text" xfId="93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hartsheet" Target="chartsheets/sheet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hartsheet" Target="chartsheets/sheet3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2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hartsheet" Target="chartsheets/sheet2.xml"/><Relationship Id="rId30" Type="http://schemas.openxmlformats.org/officeDocument/2006/relationships/worksheet" Target="worksheets/sheet26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1994-2023'!$B$2</c:f>
              <c:strCache>
                <c:ptCount val="1"/>
                <c:pt idx="0">
                  <c:v>Total Number of Parcels Filed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'Totals 1994-2023'!$A$3:$A$32</c:f>
              <c:strCache>
                <c:ptCount val="30"/>
                <c:pt idx="0">
                  <c:v>1994</c:v>
                </c:pt>
                <c:pt idx="1">
                  <c:v>***1995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2023^</c:v>
                </c:pt>
              </c:strCache>
            </c:strRef>
          </c:cat>
          <c:val>
            <c:numRef>
              <c:f>'Totals 1994-2023'!$B$3:$B$32</c:f>
              <c:numCache>
                <c:formatCode>#,##0</c:formatCode>
                <c:ptCount val="30"/>
                <c:pt idx="0">
                  <c:v>72111</c:v>
                </c:pt>
                <c:pt idx="1">
                  <c:v>64820</c:v>
                </c:pt>
                <c:pt idx="2">
                  <c:v>55473</c:v>
                </c:pt>
                <c:pt idx="3">
                  <c:v>55464</c:v>
                </c:pt>
                <c:pt idx="4">
                  <c:v>57501</c:v>
                </c:pt>
                <c:pt idx="5">
                  <c:v>60756</c:v>
                </c:pt>
                <c:pt idx="6">
                  <c:v>58710</c:v>
                </c:pt>
                <c:pt idx="7">
                  <c:v>63073</c:v>
                </c:pt>
                <c:pt idx="8">
                  <c:v>75434</c:v>
                </c:pt>
                <c:pt idx="9">
                  <c:v>95732</c:v>
                </c:pt>
                <c:pt idx="10">
                  <c:v>89120</c:v>
                </c:pt>
                <c:pt idx="11">
                  <c:v>95228</c:v>
                </c:pt>
                <c:pt idx="12">
                  <c:v>138781</c:v>
                </c:pt>
                <c:pt idx="13">
                  <c:v>168434</c:v>
                </c:pt>
                <c:pt idx="14">
                  <c:v>245822</c:v>
                </c:pt>
                <c:pt idx="15">
                  <c:v>315164</c:v>
                </c:pt>
                <c:pt idx="16">
                  <c:v>199152</c:v>
                </c:pt>
                <c:pt idx="17">
                  <c:v>172385</c:v>
                </c:pt>
                <c:pt idx="18">
                  <c:v>136655</c:v>
                </c:pt>
                <c:pt idx="19">
                  <c:v>122100</c:v>
                </c:pt>
                <c:pt idx="20">
                  <c:v>114322</c:v>
                </c:pt>
                <c:pt idx="21">
                  <c:v>116575</c:v>
                </c:pt>
                <c:pt idx="22">
                  <c:v>113399</c:v>
                </c:pt>
                <c:pt idx="23">
                  <c:v>115500</c:v>
                </c:pt>
                <c:pt idx="24">
                  <c:v>114502</c:v>
                </c:pt>
                <c:pt idx="25">
                  <c:v>112974</c:v>
                </c:pt>
                <c:pt idx="26">
                  <c:v>121211</c:v>
                </c:pt>
                <c:pt idx="27">
                  <c:v>105343</c:v>
                </c:pt>
                <c:pt idx="28">
                  <c:v>118133</c:v>
                </c:pt>
                <c:pt idx="29">
                  <c:v>21129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B5C-A3A8-D4A5B7781FE4}"/>
            </c:ext>
          </c:extLst>
        </c:ser>
        <c:ser>
          <c:idx val="1"/>
          <c:order val="1"/>
          <c:tx>
            <c:strRef>
              <c:f>'Totals 1994-2023'!$F$2</c:f>
              <c:strCache>
                <c:ptCount val="1"/>
                <c:pt idx="0">
                  <c:v>Total Number of  Parcels Resulting in Reductions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'Totals 1994-2023'!$A$3:$A$32</c:f>
              <c:strCache>
                <c:ptCount val="30"/>
                <c:pt idx="0">
                  <c:v>1994</c:v>
                </c:pt>
                <c:pt idx="1">
                  <c:v>***1995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2023^</c:v>
                </c:pt>
              </c:strCache>
            </c:strRef>
          </c:cat>
          <c:val>
            <c:numRef>
              <c:f>'Totals 1994-2023'!$F$3:$F$32</c:f>
              <c:numCache>
                <c:formatCode>#,##0</c:formatCode>
                <c:ptCount val="30"/>
                <c:pt idx="0">
                  <c:v>29043</c:v>
                </c:pt>
                <c:pt idx="1">
                  <c:v>4289</c:v>
                </c:pt>
                <c:pt idx="2">
                  <c:v>20601</c:v>
                </c:pt>
                <c:pt idx="3">
                  <c:v>17354</c:v>
                </c:pt>
                <c:pt idx="4">
                  <c:v>16720</c:v>
                </c:pt>
                <c:pt idx="5">
                  <c:v>16158</c:v>
                </c:pt>
                <c:pt idx="6">
                  <c:v>15139</c:v>
                </c:pt>
                <c:pt idx="7">
                  <c:v>16990</c:v>
                </c:pt>
                <c:pt idx="8">
                  <c:v>15703</c:v>
                </c:pt>
                <c:pt idx="9">
                  <c:v>17069</c:v>
                </c:pt>
                <c:pt idx="10">
                  <c:v>16814</c:v>
                </c:pt>
                <c:pt idx="11">
                  <c:v>18951</c:v>
                </c:pt>
                <c:pt idx="12">
                  <c:v>30207</c:v>
                </c:pt>
                <c:pt idx="13">
                  <c:v>38929</c:v>
                </c:pt>
                <c:pt idx="14">
                  <c:v>55350</c:v>
                </c:pt>
                <c:pt idx="15">
                  <c:v>91394</c:v>
                </c:pt>
                <c:pt idx="16">
                  <c:v>52924</c:v>
                </c:pt>
                <c:pt idx="17">
                  <c:v>44500</c:v>
                </c:pt>
                <c:pt idx="18">
                  <c:v>21976</c:v>
                </c:pt>
                <c:pt idx="19">
                  <c:v>22323</c:v>
                </c:pt>
                <c:pt idx="20">
                  <c:v>17785</c:v>
                </c:pt>
                <c:pt idx="21">
                  <c:v>18034</c:v>
                </c:pt>
                <c:pt idx="22">
                  <c:v>16000</c:v>
                </c:pt>
                <c:pt idx="23">
                  <c:v>19062</c:v>
                </c:pt>
                <c:pt idx="24">
                  <c:v>19958</c:v>
                </c:pt>
                <c:pt idx="25">
                  <c:v>20849</c:v>
                </c:pt>
                <c:pt idx="26">
                  <c:v>29784</c:v>
                </c:pt>
                <c:pt idx="27">
                  <c:v>23557</c:v>
                </c:pt>
                <c:pt idx="28">
                  <c:v>28408</c:v>
                </c:pt>
                <c:pt idx="29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B5C-A3A8-D4A5B7781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402632"/>
        <c:axId val="1"/>
      </c:barChart>
      <c:catAx>
        <c:axId val="43840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02632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 of VAB Petitions Resulting in Reductions</a:t>
            </a:r>
          </a:p>
        </c:rich>
      </c:tx>
      <c:layout>
        <c:manualLayout>
          <c:xMode val="edge"/>
          <c:yMode val="edge"/>
          <c:x val="0.34610182137661727"/>
          <c:y val="3.4865576550076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70258869029088E-2"/>
          <c:y val="0.12111289514585555"/>
          <c:w val="0.88851727982162765"/>
          <c:h val="0.73158756137479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'Totals 1994-2023'!$H$2</c:f>
              <c:strCache>
                <c:ptCount val="1"/>
                <c:pt idx="0">
                  <c:v>Percent of All Parcels filed Resulting in Reductions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'Totals 1994-2023'!$A$3:$A$32</c:f>
              <c:strCache>
                <c:ptCount val="30"/>
                <c:pt idx="0">
                  <c:v>1994</c:v>
                </c:pt>
                <c:pt idx="1">
                  <c:v>***1995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2023^</c:v>
                </c:pt>
              </c:strCache>
            </c:strRef>
          </c:cat>
          <c:val>
            <c:numRef>
              <c:f>'Totals 1994-2023'!$H$3:$H$32</c:f>
              <c:numCache>
                <c:formatCode>0.0%</c:formatCode>
                <c:ptCount val="30"/>
                <c:pt idx="0">
                  <c:v>0.40275408744851687</c:v>
                </c:pt>
                <c:pt idx="1">
                  <c:v>6.6167849429188519E-2</c:v>
                </c:pt>
                <c:pt idx="2">
                  <c:v>0.37136985560542968</c:v>
                </c:pt>
                <c:pt idx="3">
                  <c:v>0.31288763882878984</c:v>
                </c:pt>
                <c:pt idx="4">
                  <c:v>0.29077755169475311</c:v>
                </c:pt>
                <c:pt idx="5">
                  <c:v>0.26594904206991904</c:v>
                </c:pt>
                <c:pt idx="6">
                  <c:v>0.25786067109521377</c:v>
                </c:pt>
                <c:pt idx="7">
                  <c:v>0.26937041206221363</c:v>
                </c:pt>
                <c:pt idx="8">
                  <c:v>0.20816873028077526</c:v>
                </c:pt>
                <c:pt idx="9">
                  <c:v>0.1782998370450842</c:v>
                </c:pt>
                <c:pt idx="10">
                  <c:v>0.18866696588868942</c:v>
                </c:pt>
                <c:pt idx="11">
                  <c:v>0.19900659469903809</c:v>
                </c:pt>
                <c:pt idx="12">
                  <c:v>0.21765947788241907</c:v>
                </c:pt>
                <c:pt idx="13">
                  <c:v>0.23112316990631346</c:v>
                </c:pt>
                <c:pt idx="14">
                  <c:v>0.2251629227652529</c:v>
                </c:pt>
                <c:pt idx="15">
                  <c:v>0.2899887042936376</c:v>
                </c:pt>
                <c:pt idx="16">
                  <c:v>0.26574676628906563</c:v>
                </c:pt>
                <c:pt idx="17">
                  <c:v>0.25814310989935318</c:v>
                </c:pt>
                <c:pt idx="18">
                  <c:v>0.16081372800117083</c:v>
                </c:pt>
                <c:pt idx="19">
                  <c:v>0.18282555282555282</c:v>
                </c:pt>
                <c:pt idx="20">
                  <c:v>0.15556935672923847</c:v>
                </c:pt>
                <c:pt idx="21">
                  <c:v>0.15469869182929444</c:v>
                </c:pt>
                <c:pt idx="22">
                  <c:v>0.14109471864831261</c:v>
                </c:pt>
                <c:pt idx="23">
                  <c:v>0.16503896103896104</c:v>
                </c:pt>
                <c:pt idx="24">
                  <c:v>0.17430263226843198</c:v>
                </c:pt>
                <c:pt idx="25">
                  <c:v>0.18454688689432966</c:v>
                </c:pt>
                <c:pt idx="26">
                  <c:v>0.24572027291252443</c:v>
                </c:pt>
                <c:pt idx="27">
                  <c:v>0.22362188280189477</c:v>
                </c:pt>
                <c:pt idx="28">
                  <c:v>0.24047471917245816</c:v>
                </c:pt>
                <c:pt idx="29">
                  <c:v>4.3210752993516018E-2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D-42FD-B9D3-573E4E5AE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39696"/>
        <c:axId val="1"/>
      </c:barChart>
      <c:catAx>
        <c:axId val="34993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619846404817561"/>
              <c:y val="0.94435353003386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2263067621173089E-2"/>
              <c:y val="0.44353512907134568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939696"/>
        <c:crosses val="autoZero"/>
        <c:crossBetween val="between"/>
      </c:valAx>
      <c:spPr>
        <a:solidFill>
          <a:srgbClr val="69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A6CAF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Reduction in Taxable Value Due to Board Decisions</a:t>
            </a:r>
          </a:p>
        </c:rich>
      </c:tx>
      <c:layout>
        <c:manualLayout>
          <c:xMode val="edge"/>
          <c:yMode val="edge"/>
          <c:x val="0.34131436682273419"/>
          <c:y val="1.9639910427183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0167224080269"/>
          <c:y val="0.12111292962356793"/>
          <c:w val="0.83835005574136012"/>
          <c:h val="0.73158756137479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'Totals 1994-2023'!$I$2</c:f>
              <c:strCache>
                <c:ptCount val="1"/>
                <c:pt idx="0">
                  <c:v>Dollar Reduction In Taxable Value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'Totals 1994-2023'!$A$3:$A$32</c:f>
              <c:strCache>
                <c:ptCount val="30"/>
                <c:pt idx="0">
                  <c:v>1994</c:v>
                </c:pt>
                <c:pt idx="1">
                  <c:v>***1995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2023^</c:v>
                </c:pt>
              </c:strCache>
            </c:strRef>
          </c:cat>
          <c:val>
            <c:numRef>
              <c:f>'Totals 1994-2023'!$I$3:$I$32</c:f>
              <c:numCache>
                <c:formatCode>"$"#,##0</c:formatCode>
                <c:ptCount val="30"/>
                <c:pt idx="0">
                  <c:v>2852881146</c:v>
                </c:pt>
                <c:pt idx="1">
                  <c:v>421144008</c:v>
                </c:pt>
                <c:pt idx="2">
                  <c:v>2077319122</c:v>
                </c:pt>
                <c:pt idx="3">
                  <c:v>1951963212.8299999</c:v>
                </c:pt>
                <c:pt idx="4">
                  <c:v>1588063110.1159999</c:v>
                </c:pt>
                <c:pt idx="5">
                  <c:v>1788046322</c:v>
                </c:pt>
                <c:pt idx="6">
                  <c:v>2452724431</c:v>
                </c:pt>
                <c:pt idx="7">
                  <c:v>2461837099</c:v>
                </c:pt>
                <c:pt idx="8">
                  <c:v>3067627380</c:v>
                </c:pt>
                <c:pt idx="9">
                  <c:v>3198145105</c:v>
                </c:pt>
                <c:pt idx="10">
                  <c:v>3330316666</c:v>
                </c:pt>
                <c:pt idx="11">
                  <c:v>3538926736.96</c:v>
                </c:pt>
                <c:pt idx="12">
                  <c:v>6472248408</c:v>
                </c:pt>
                <c:pt idx="13">
                  <c:v>6114560954.8500004</c:v>
                </c:pt>
                <c:pt idx="14">
                  <c:v>7996157268</c:v>
                </c:pt>
                <c:pt idx="15">
                  <c:v>10697420852</c:v>
                </c:pt>
                <c:pt idx="16">
                  <c:v>7780891218</c:v>
                </c:pt>
                <c:pt idx="17">
                  <c:v>5777254560</c:v>
                </c:pt>
                <c:pt idx="18">
                  <c:v>3863314437</c:v>
                </c:pt>
                <c:pt idx="19">
                  <c:v>3185681925</c:v>
                </c:pt>
                <c:pt idx="20">
                  <c:v>3148621062</c:v>
                </c:pt>
                <c:pt idx="21">
                  <c:v>3791127186</c:v>
                </c:pt>
                <c:pt idx="22">
                  <c:v>3003488872</c:v>
                </c:pt>
                <c:pt idx="23">
                  <c:v>3616890074</c:v>
                </c:pt>
                <c:pt idx="24">
                  <c:v>4117568323</c:v>
                </c:pt>
                <c:pt idx="25">
                  <c:v>4268513404</c:v>
                </c:pt>
                <c:pt idx="26">
                  <c:v>5263872913</c:v>
                </c:pt>
                <c:pt idx="27">
                  <c:v>4625089748</c:v>
                </c:pt>
                <c:pt idx="28">
                  <c:v>4162038755</c:v>
                </c:pt>
                <c:pt idx="29">
                  <c:v>355531042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D-46C3-A5BA-323021207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397056"/>
        <c:axId val="1"/>
      </c:barChart>
      <c:catAx>
        <c:axId val="43839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183945572825266"/>
              <c:y val="0.94435353003386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Dollars</a:t>
                </a:r>
              </a:p>
            </c:rich>
          </c:tx>
          <c:layout>
            <c:manualLayout>
              <c:xMode val="edge"/>
              <c:yMode val="edge"/>
              <c:x val="1.2263067621173089E-2"/>
              <c:y val="0.44680856165409993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97056"/>
        <c:crosses val="autoZero"/>
        <c:crossBetween val="between"/>
      </c:valAx>
      <c:spPr>
        <a:solidFill>
          <a:srgbClr val="69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A6CAF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Shift in Tax Dollars Due to Board Actions</a:t>
            </a:r>
          </a:p>
        </c:rich>
      </c:tx>
      <c:layout>
        <c:manualLayout>
          <c:xMode val="edge"/>
          <c:yMode val="edge"/>
          <c:x val="0.37259515815359073"/>
          <c:y val="1.9639910427183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3857302118173"/>
          <c:y val="0.12111292962356793"/>
          <c:w val="0.850613154960981"/>
          <c:h val="0.73158756137479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'Totals 1994-2023'!$J$2</c:f>
              <c:strCache>
                <c:ptCount val="1"/>
                <c:pt idx="0">
                  <c:v>Shift in Taxes Due to Board Actions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'Totals 1994-2023'!$A$3:$A$32</c:f>
              <c:strCache>
                <c:ptCount val="30"/>
                <c:pt idx="0">
                  <c:v>1994</c:v>
                </c:pt>
                <c:pt idx="1">
                  <c:v>***1995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2023^</c:v>
                </c:pt>
              </c:strCache>
            </c:strRef>
          </c:cat>
          <c:val>
            <c:numRef>
              <c:f>'Totals 1994-2023'!$J$3:$J$32</c:f>
              <c:numCache>
                <c:formatCode>"$"#,##0</c:formatCode>
                <c:ptCount val="30"/>
                <c:pt idx="0">
                  <c:v>59351908.059999995</c:v>
                </c:pt>
                <c:pt idx="1">
                  <c:v>9396448.4000000004</c:v>
                </c:pt>
                <c:pt idx="2">
                  <c:v>49206457.389999993</c:v>
                </c:pt>
                <c:pt idx="3">
                  <c:v>45655398.199999996</c:v>
                </c:pt>
                <c:pt idx="4">
                  <c:v>40800726.420000009</c:v>
                </c:pt>
                <c:pt idx="5">
                  <c:v>43048247.380000018</c:v>
                </c:pt>
                <c:pt idx="6">
                  <c:v>56392973.910000004</c:v>
                </c:pt>
                <c:pt idx="7">
                  <c:v>64607807.999999993</c:v>
                </c:pt>
                <c:pt idx="8">
                  <c:v>70641860.430000007</c:v>
                </c:pt>
                <c:pt idx="9">
                  <c:v>75167943.74000001</c:v>
                </c:pt>
                <c:pt idx="10">
                  <c:v>77037925.760000005</c:v>
                </c:pt>
                <c:pt idx="11">
                  <c:v>117463987.43000002</c:v>
                </c:pt>
                <c:pt idx="12">
                  <c:v>141887263</c:v>
                </c:pt>
                <c:pt idx="13">
                  <c:v>120356720.8</c:v>
                </c:pt>
                <c:pt idx="14">
                  <c:v>162081443.32999998</c:v>
                </c:pt>
                <c:pt idx="15">
                  <c:v>218872449.30000004</c:v>
                </c:pt>
                <c:pt idx="16">
                  <c:v>166718075.01000002</c:v>
                </c:pt>
                <c:pt idx="17">
                  <c:v>116232686</c:v>
                </c:pt>
                <c:pt idx="18">
                  <c:v>76587521</c:v>
                </c:pt>
                <c:pt idx="19">
                  <c:v>64360604</c:v>
                </c:pt>
                <c:pt idx="20">
                  <c:v>62477414</c:v>
                </c:pt>
                <c:pt idx="21">
                  <c:v>74209158.180000007</c:v>
                </c:pt>
                <c:pt idx="22">
                  <c:v>58749982.829999998</c:v>
                </c:pt>
                <c:pt idx="23">
                  <c:v>69433569.330000028</c:v>
                </c:pt>
                <c:pt idx="24">
                  <c:v>78071065.409999982</c:v>
                </c:pt>
                <c:pt idx="25">
                  <c:v>81730429.809999987</c:v>
                </c:pt>
                <c:pt idx="26">
                  <c:v>122853091.95</c:v>
                </c:pt>
                <c:pt idx="27">
                  <c:v>111322333.29999998</c:v>
                </c:pt>
                <c:pt idx="28">
                  <c:v>41220517.969999991</c:v>
                </c:pt>
                <c:pt idx="29">
                  <c:v>7309378.6800000016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C-4A0D-84CC-CC1F85D2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02304"/>
        <c:axId val="1"/>
      </c:barChart>
      <c:catAx>
        <c:axId val="43840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515049369880075"/>
              <c:y val="0.94435353003386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Dollars</a:t>
                </a:r>
              </a:p>
            </c:rich>
          </c:tx>
          <c:layout>
            <c:manualLayout>
              <c:xMode val="edge"/>
              <c:yMode val="edge"/>
              <c:x val="1.2263067621173089E-2"/>
              <c:y val="0.44680856165409993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02304"/>
        <c:crosses val="autoZero"/>
        <c:crossBetween val="between"/>
      </c:valAx>
      <c:spPr>
        <a:solidFill>
          <a:srgbClr val="69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A6CAF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Number of Parcels Filed by Property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46954601601511"/>
          <c:y val="0.16140222115503686"/>
          <c:w val="0.66707277804331966"/>
          <c:h val="0.74250397929257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'Petitions Filed by Type'!$B$34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strRef>
              <c:f>'Petitions Filed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</c:v>
                </c:pt>
                <c:pt idx="6">
                  <c:v>2014*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'Petitions Filed by Type'!$C$34:$R$34</c:f>
              <c:numCache>
                <c:formatCode>_(* #,##0_);_(* \(#,##0\);_(* "-"??_);_(@_)</c:formatCode>
                <c:ptCount val="16"/>
                <c:pt idx="0">
                  <c:v>160887</c:v>
                </c:pt>
                <c:pt idx="1">
                  <c:v>210000</c:v>
                </c:pt>
                <c:pt idx="2">
                  <c:v>120241</c:v>
                </c:pt>
                <c:pt idx="3">
                  <c:v>99489</c:v>
                </c:pt>
                <c:pt idx="4">
                  <c:v>75220</c:v>
                </c:pt>
                <c:pt idx="5">
                  <c:v>66747</c:v>
                </c:pt>
                <c:pt idx="6">
                  <c:v>62780</c:v>
                </c:pt>
                <c:pt idx="7">
                  <c:v>66575</c:v>
                </c:pt>
                <c:pt idx="8">
                  <c:v>67048</c:v>
                </c:pt>
                <c:pt idx="9">
                  <c:v>69040</c:v>
                </c:pt>
                <c:pt idx="10">
                  <c:v>68069</c:v>
                </c:pt>
                <c:pt idx="11">
                  <c:v>64748</c:v>
                </c:pt>
                <c:pt idx="12">
                  <c:v>61650</c:v>
                </c:pt>
                <c:pt idx="13">
                  <c:v>51685</c:v>
                </c:pt>
                <c:pt idx="14">
                  <c:v>67043</c:v>
                </c:pt>
                <c:pt idx="15">
                  <c:v>12666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6-45C4-996A-D2B223CFA5A1}"/>
            </c:ext>
          </c:extLst>
        </c:ser>
        <c:ser>
          <c:idx val="1"/>
          <c:order val="1"/>
          <c:tx>
            <c:strRef>
              <c:f>'Petitions Filed by Type'!$B$35</c:f>
              <c:strCache>
                <c:ptCount val="1"/>
                <c:pt idx="0">
                  <c:v>Commercial</c:v>
                </c:pt>
              </c:strCache>
            </c:strRef>
          </c:tx>
          <c:invertIfNegative val="0"/>
          <c:cat>
            <c:strRef>
              <c:f>'Petitions Filed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</c:v>
                </c:pt>
                <c:pt idx="6">
                  <c:v>2014*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'Petitions Filed by Type'!$C$35:$R$35</c:f>
              <c:numCache>
                <c:formatCode>_(* #,##0_);_(* \(#,##0\);_(* "-"??_);_(@_)</c:formatCode>
                <c:ptCount val="16"/>
                <c:pt idx="0">
                  <c:v>28140</c:v>
                </c:pt>
                <c:pt idx="1">
                  <c:v>38253</c:v>
                </c:pt>
                <c:pt idx="2">
                  <c:v>34970</c:v>
                </c:pt>
                <c:pt idx="3">
                  <c:v>32381</c:v>
                </c:pt>
                <c:pt idx="4">
                  <c:v>28661</c:v>
                </c:pt>
                <c:pt idx="5">
                  <c:v>25665</c:v>
                </c:pt>
                <c:pt idx="6">
                  <c:v>25638</c:v>
                </c:pt>
                <c:pt idx="7">
                  <c:v>25085</c:v>
                </c:pt>
                <c:pt idx="8">
                  <c:v>22670</c:v>
                </c:pt>
                <c:pt idx="9">
                  <c:v>24852</c:v>
                </c:pt>
                <c:pt idx="10">
                  <c:v>24978</c:v>
                </c:pt>
                <c:pt idx="11">
                  <c:v>25765</c:v>
                </c:pt>
                <c:pt idx="12">
                  <c:v>35709</c:v>
                </c:pt>
                <c:pt idx="13">
                  <c:v>32902</c:v>
                </c:pt>
                <c:pt idx="14">
                  <c:v>29321</c:v>
                </c:pt>
                <c:pt idx="15">
                  <c:v>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6-45C4-996A-D2B223CFA5A1}"/>
            </c:ext>
          </c:extLst>
        </c:ser>
        <c:ser>
          <c:idx val="2"/>
          <c:order val="2"/>
          <c:tx>
            <c:strRef>
              <c:f>'Petitions Filed by Type'!$B$36</c:f>
              <c:strCache>
                <c:ptCount val="1"/>
                <c:pt idx="0">
                  <c:v>Industrial and Miscellaneous</c:v>
                </c:pt>
              </c:strCache>
            </c:strRef>
          </c:tx>
          <c:invertIfNegative val="0"/>
          <c:cat>
            <c:strRef>
              <c:f>'Petitions Filed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</c:v>
                </c:pt>
                <c:pt idx="6">
                  <c:v>2014*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'Petitions Filed by Type'!$C$36:$R$36</c:f>
              <c:numCache>
                <c:formatCode>_(* #,##0_);_(* \(#,##0\);_(* "-"??_);_(@_)</c:formatCode>
                <c:ptCount val="16"/>
                <c:pt idx="0">
                  <c:v>11466</c:v>
                </c:pt>
                <c:pt idx="1">
                  <c:v>16186</c:v>
                </c:pt>
                <c:pt idx="2">
                  <c:v>12863</c:v>
                </c:pt>
                <c:pt idx="3">
                  <c:v>12960</c:v>
                </c:pt>
                <c:pt idx="4">
                  <c:v>12026</c:v>
                </c:pt>
                <c:pt idx="5">
                  <c:v>11503</c:v>
                </c:pt>
                <c:pt idx="6">
                  <c:v>10405</c:v>
                </c:pt>
                <c:pt idx="7">
                  <c:v>10105</c:v>
                </c:pt>
                <c:pt idx="8">
                  <c:v>10083</c:v>
                </c:pt>
                <c:pt idx="9">
                  <c:v>10414</c:v>
                </c:pt>
                <c:pt idx="10">
                  <c:v>10188</c:v>
                </c:pt>
                <c:pt idx="11">
                  <c:v>10961</c:v>
                </c:pt>
                <c:pt idx="12">
                  <c:v>10363</c:v>
                </c:pt>
                <c:pt idx="13">
                  <c:v>9247</c:v>
                </c:pt>
                <c:pt idx="14">
                  <c:v>9667</c:v>
                </c:pt>
                <c:pt idx="15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66-45C4-996A-D2B223CFA5A1}"/>
            </c:ext>
          </c:extLst>
        </c:ser>
        <c:ser>
          <c:idx val="3"/>
          <c:order val="3"/>
          <c:tx>
            <c:strRef>
              <c:f>'Petitions Filed by Type'!$B$37</c:f>
              <c:strCache>
                <c:ptCount val="1"/>
                <c:pt idx="0">
                  <c:v>Agricultural or Classified Use</c:v>
                </c:pt>
              </c:strCache>
            </c:strRef>
          </c:tx>
          <c:invertIfNegative val="0"/>
          <c:cat>
            <c:strRef>
              <c:f>'Petitions Filed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</c:v>
                </c:pt>
                <c:pt idx="6">
                  <c:v>2014*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'Petitions Filed by Type'!$C$37:$R$37</c:f>
              <c:numCache>
                <c:formatCode>_(* #,##0_);_(* \(#,##0\);_(* "-"??_);_(@_)</c:formatCode>
                <c:ptCount val="16"/>
                <c:pt idx="0">
                  <c:v>2890</c:v>
                </c:pt>
                <c:pt idx="1">
                  <c:v>2769</c:v>
                </c:pt>
                <c:pt idx="2">
                  <c:v>1687</c:v>
                </c:pt>
                <c:pt idx="3">
                  <c:v>1403</c:v>
                </c:pt>
                <c:pt idx="4">
                  <c:v>1058</c:v>
                </c:pt>
                <c:pt idx="5">
                  <c:v>1115</c:v>
                </c:pt>
                <c:pt idx="6">
                  <c:v>1345</c:v>
                </c:pt>
                <c:pt idx="7">
                  <c:v>613</c:v>
                </c:pt>
                <c:pt idx="8">
                  <c:v>760</c:v>
                </c:pt>
                <c:pt idx="9">
                  <c:v>681</c:v>
                </c:pt>
                <c:pt idx="10">
                  <c:v>1044</c:v>
                </c:pt>
                <c:pt idx="11">
                  <c:v>602</c:v>
                </c:pt>
                <c:pt idx="12">
                  <c:v>493</c:v>
                </c:pt>
                <c:pt idx="13">
                  <c:v>446</c:v>
                </c:pt>
                <c:pt idx="14">
                  <c:v>671</c:v>
                </c:pt>
                <c:pt idx="15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66-45C4-996A-D2B223CFA5A1}"/>
            </c:ext>
          </c:extLst>
        </c:ser>
        <c:ser>
          <c:idx val="4"/>
          <c:order val="4"/>
          <c:tx>
            <c:strRef>
              <c:f>'Petitions Filed by Type'!$B$38</c:f>
              <c:strCache>
                <c:ptCount val="1"/>
                <c:pt idx="0">
                  <c:v>High-Water Recharge</c:v>
                </c:pt>
              </c:strCache>
            </c:strRef>
          </c:tx>
          <c:invertIfNegative val="0"/>
          <c:cat>
            <c:strRef>
              <c:f>'Petitions Filed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</c:v>
                </c:pt>
                <c:pt idx="6">
                  <c:v>2014*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'Petitions Filed by Type'!$C$38:$R$38</c:f>
              <c:numCache>
                <c:formatCode>_(* #,##0_);_(* \(#,##0\);_(* "-"??_);_(@_)</c:formatCode>
                <c:ptCount val="16"/>
                <c:pt idx="0">
                  <c:v>0</c:v>
                </c:pt>
                <c:pt idx="1">
                  <c:v>45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6-45C4-996A-D2B223CFA5A1}"/>
            </c:ext>
          </c:extLst>
        </c:ser>
        <c:ser>
          <c:idx val="5"/>
          <c:order val="5"/>
          <c:tx>
            <c:strRef>
              <c:f>'Petitions Filed by Type'!$B$39</c:f>
              <c:strCache>
                <c:ptCount val="1"/>
                <c:pt idx="0">
                  <c:v>Historic Ccommercial or Non-Profit</c:v>
                </c:pt>
              </c:strCache>
            </c:strRef>
          </c:tx>
          <c:invertIfNegative val="0"/>
          <c:cat>
            <c:strRef>
              <c:f>'Petitions Filed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</c:v>
                </c:pt>
                <c:pt idx="6">
                  <c:v>2014*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'Petitions Filed by Type'!$C$39:$R$39</c:f>
              <c:numCache>
                <c:formatCode>_(* #,##0_);_(* \(#,##0\);_(* "-"??_);_(@_)</c:formatCode>
                <c:ptCount val="16"/>
                <c:pt idx="0">
                  <c:v>48</c:v>
                </c:pt>
                <c:pt idx="1">
                  <c:v>128</c:v>
                </c:pt>
                <c:pt idx="2">
                  <c:v>97</c:v>
                </c:pt>
                <c:pt idx="3">
                  <c:v>54</c:v>
                </c:pt>
                <c:pt idx="4">
                  <c:v>50</c:v>
                </c:pt>
                <c:pt idx="5">
                  <c:v>64</c:v>
                </c:pt>
                <c:pt idx="6">
                  <c:v>129</c:v>
                </c:pt>
                <c:pt idx="7">
                  <c:v>39</c:v>
                </c:pt>
                <c:pt idx="8">
                  <c:v>12</c:v>
                </c:pt>
                <c:pt idx="9">
                  <c:v>17</c:v>
                </c:pt>
                <c:pt idx="10">
                  <c:v>28</c:v>
                </c:pt>
                <c:pt idx="11">
                  <c:v>99</c:v>
                </c:pt>
                <c:pt idx="12">
                  <c:v>5</c:v>
                </c:pt>
                <c:pt idx="13">
                  <c:v>22</c:v>
                </c:pt>
                <c:pt idx="14">
                  <c:v>20</c:v>
                </c:pt>
                <c:pt idx="1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6-45C4-996A-D2B223CFA5A1}"/>
            </c:ext>
          </c:extLst>
        </c:ser>
        <c:ser>
          <c:idx val="6"/>
          <c:order val="6"/>
          <c:tx>
            <c:strRef>
              <c:f>'Petitions Filed by Type'!$B$40</c:f>
              <c:strCache>
                <c:ptCount val="1"/>
                <c:pt idx="0">
                  <c:v>Business Machinery and Equipment</c:v>
                </c:pt>
              </c:strCache>
            </c:strRef>
          </c:tx>
          <c:invertIfNegative val="0"/>
          <c:cat>
            <c:strRef>
              <c:f>'Petitions Filed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</c:v>
                </c:pt>
                <c:pt idx="6">
                  <c:v>2014*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'Petitions Filed by Type'!$C$40:$R$40</c:f>
              <c:numCache>
                <c:formatCode>_(* #,##0_);_(* \(#,##0\);_(* "-"??_);_(@_)</c:formatCode>
                <c:ptCount val="16"/>
                <c:pt idx="0">
                  <c:v>5434</c:v>
                </c:pt>
                <c:pt idx="1">
                  <c:v>7422</c:v>
                </c:pt>
                <c:pt idx="2">
                  <c:v>6107</c:v>
                </c:pt>
                <c:pt idx="3">
                  <c:v>5639</c:v>
                </c:pt>
                <c:pt idx="4">
                  <c:v>4907</c:v>
                </c:pt>
                <c:pt idx="5">
                  <c:v>6445</c:v>
                </c:pt>
                <c:pt idx="6">
                  <c:v>5095</c:v>
                </c:pt>
                <c:pt idx="7">
                  <c:v>6060</c:v>
                </c:pt>
                <c:pt idx="8">
                  <c:v>4882</c:v>
                </c:pt>
                <c:pt idx="9">
                  <c:v>3828</c:v>
                </c:pt>
                <c:pt idx="10">
                  <c:v>3536</c:v>
                </c:pt>
                <c:pt idx="11">
                  <c:v>3755</c:v>
                </c:pt>
                <c:pt idx="12">
                  <c:v>5721</c:v>
                </c:pt>
                <c:pt idx="13">
                  <c:v>4881</c:v>
                </c:pt>
                <c:pt idx="14">
                  <c:v>4255</c:v>
                </c:pt>
                <c:pt idx="15">
                  <c:v>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66-45C4-996A-D2B223CFA5A1}"/>
            </c:ext>
          </c:extLst>
        </c:ser>
        <c:ser>
          <c:idx val="7"/>
          <c:order val="7"/>
          <c:tx>
            <c:strRef>
              <c:f>'Petitions Filed by Type'!$B$41</c:f>
              <c:strCache>
                <c:ptCount val="1"/>
                <c:pt idx="0">
                  <c:v>Vacant Lots and Acreage</c:v>
                </c:pt>
              </c:strCache>
            </c:strRef>
          </c:tx>
          <c:invertIfNegative val="0"/>
          <c:cat>
            <c:strRef>
              <c:f>'Petitions Filed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</c:v>
                </c:pt>
                <c:pt idx="6">
                  <c:v>2014*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'Petitions Filed by Type'!$C$41:$R$41</c:f>
              <c:numCache>
                <c:formatCode>_(* #,##0_);_(* \(#,##0\);_(* "-"??_);_(@_)</c:formatCode>
                <c:ptCount val="16"/>
                <c:pt idx="0">
                  <c:v>36957</c:v>
                </c:pt>
                <c:pt idx="1">
                  <c:v>40361</c:v>
                </c:pt>
                <c:pt idx="2">
                  <c:v>23186</c:v>
                </c:pt>
                <c:pt idx="3">
                  <c:v>20459</c:v>
                </c:pt>
                <c:pt idx="4">
                  <c:v>14733</c:v>
                </c:pt>
                <c:pt idx="5">
                  <c:v>10528</c:v>
                </c:pt>
                <c:pt idx="6">
                  <c:v>8926</c:v>
                </c:pt>
                <c:pt idx="7">
                  <c:v>8098</c:v>
                </c:pt>
                <c:pt idx="8">
                  <c:v>7942</c:v>
                </c:pt>
                <c:pt idx="9">
                  <c:v>6666</c:v>
                </c:pt>
                <c:pt idx="10">
                  <c:v>6578</c:v>
                </c:pt>
                <c:pt idx="11">
                  <c:v>7027</c:v>
                </c:pt>
                <c:pt idx="12">
                  <c:v>7285</c:v>
                </c:pt>
                <c:pt idx="13">
                  <c:v>6161</c:v>
                </c:pt>
                <c:pt idx="14">
                  <c:v>7337</c:v>
                </c:pt>
                <c:pt idx="15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66-45C4-996A-D2B223CF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8403288"/>
        <c:axId val="1"/>
      </c:barChart>
      <c:catAx>
        <c:axId val="438403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032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4590131922787553E-2"/>
                <c:y val="0.72326536693830301"/>
              </c:manualLayout>
            </c:layout>
            <c:txPr>
              <a:bodyPr rot="-540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Reduction in Taxable Value by Property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46954601601511"/>
          <c:y val="0.16140222115503686"/>
          <c:w val="0.68269140581770948"/>
          <c:h val="0.74250397929257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'Value Reduction by Type'!$B$34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strRef>
              <c:f>'Value Reduction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2019*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'Value Reduction by Type'!$C$34:$R$34</c:f>
              <c:numCache>
                <c:formatCode>_("$"* #,##0_);_("$"* \(#,##0\);_("$"* "-"??_);_(@_)</c:formatCode>
                <c:ptCount val="16"/>
                <c:pt idx="0">
                  <c:v>2680355752</c:v>
                </c:pt>
                <c:pt idx="1">
                  <c:v>4151355990</c:v>
                </c:pt>
                <c:pt idx="2">
                  <c:v>2062639809</c:v>
                </c:pt>
                <c:pt idx="3">
                  <c:v>1600112380</c:v>
                </c:pt>
                <c:pt idx="4">
                  <c:v>666269316</c:v>
                </c:pt>
                <c:pt idx="5">
                  <c:v>861448973</c:v>
                </c:pt>
                <c:pt idx="6">
                  <c:v>816489756</c:v>
                </c:pt>
                <c:pt idx="7">
                  <c:v>1129524880</c:v>
                </c:pt>
                <c:pt idx="8">
                  <c:v>913124008</c:v>
                </c:pt>
                <c:pt idx="9">
                  <c:v>1444382941</c:v>
                </c:pt>
                <c:pt idx="10">
                  <c:v>1335863773</c:v>
                </c:pt>
                <c:pt idx="11">
                  <c:v>1484308018</c:v>
                </c:pt>
                <c:pt idx="12">
                  <c:v>1762354961</c:v>
                </c:pt>
                <c:pt idx="13">
                  <c:v>1020388811</c:v>
                </c:pt>
                <c:pt idx="14">
                  <c:v>1317872450</c:v>
                </c:pt>
                <c:pt idx="15">
                  <c:v>76917162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B-4A9B-86CA-743D2F4BBF1E}"/>
            </c:ext>
          </c:extLst>
        </c:ser>
        <c:ser>
          <c:idx val="1"/>
          <c:order val="1"/>
          <c:tx>
            <c:strRef>
              <c:f>'Value Reduction by Type'!$B$35</c:f>
              <c:strCache>
                <c:ptCount val="1"/>
                <c:pt idx="0">
                  <c:v>Commercial</c:v>
                </c:pt>
              </c:strCache>
            </c:strRef>
          </c:tx>
          <c:invertIfNegative val="0"/>
          <c:cat>
            <c:strRef>
              <c:f>'Value Reduction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2019*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'Value Reduction by Type'!$C$35:$R$35</c:f>
              <c:numCache>
                <c:formatCode>_("$"* #,##0_);_("$"* \(#,##0\);_("$"* "-"??_);_(@_)</c:formatCode>
                <c:ptCount val="16"/>
                <c:pt idx="0">
                  <c:v>2651571254</c:v>
                </c:pt>
                <c:pt idx="1">
                  <c:v>3621179726</c:v>
                </c:pt>
                <c:pt idx="2">
                  <c:v>2740052648</c:v>
                </c:pt>
                <c:pt idx="3">
                  <c:v>2086233065</c:v>
                </c:pt>
                <c:pt idx="4">
                  <c:v>1615746758</c:v>
                </c:pt>
                <c:pt idx="5">
                  <c:v>1186795148</c:v>
                </c:pt>
                <c:pt idx="6">
                  <c:v>1211861355</c:v>
                </c:pt>
                <c:pt idx="7">
                  <c:v>1381463112</c:v>
                </c:pt>
                <c:pt idx="8">
                  <c:v>1179537733</c:v>
                </c:pt>
                <c:pt idx="9">
                  <c:v>1429434000</c:v>
                </c:pt>
                <c:pt idx="10">
                  <c:v>1509426239</c:v>
                </c:pt>
                <c:pt idx="11">
                  <c:v>1687110753</c:v>
                </c:pt>
                <c:pt idx="12">
                  <c:v>2312561989</c:v>
                </c:pt>
                <c:pt idx="13">
                  <c:v>2631482889</c:v>
                </c:pt>
                <c:pt idx="14">
                  <c:v>1888941261</c:v>
                </c:pt>
                <c:pt idx="15">
                  <c:v>201160852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B-4A9B-86CA-743D2F4BBF1E}"/>
            </c:ext>
          </c:extLst>
        </c:ser>
        <c:ser>
          <c:idx val="2"/>
          <c:order val="2"/>
          <c:tx>
            <c:strRef>
              <c:f>'Value Reduction by Type'!$B$36</c:f>
              <c:strCache>
                <c:ptCount val="1"/>
                <c:pt idx="0">
                  <c:v>Industrial and Miscellaneous</c:v>
                </c:pt>
              </c:strCache>
            </c:strRef>
          </c:tx>
          <c:invertIfNegative val="0"/>
          <c:cat>
            <c:strRef>
              <c:f>'Value Reduction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2019*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'Value Reduction by Type'!$C$36:$R$36</c:f>
              <c:numCache>
                <c:formatCode>_("$"* #,##0_);_("$"* \(#,##0\);_("$"* "-"??_);_(@_)</c:formatCode>
                <c:ptCount val="16"/>
                <c:pt idx="0">
                  <c:v>1171445257</c:v>
                </c:pt>
                <c:pt idx="1">
                  <c:v>1448540812</c:v>
                </c:pt>
                <c:pt idx="2">
                  <c:v>1494650337</c:v>
                </c:pt>
                <c:pt idx="3">
                  <c:v>930802068</c:v>
                </c:pt>
                <c:pt idx="4">
                  <c:v>590744315</c:v>
                </c:pt>
                <c:pt idx="5">
                  <c:v>509900437</c:v>
                </c:pt>
                <c:pt idx="6">
                  <c:v>486198421</c:v>
                </c:pt>
                <c:pt idx="7">
                  <c:v>556148796</c:v>
                </c:pt>
                <c:pt idx="8">
                  <c:v>469057072</c:v>
                </c:pt>
                <c:pt idx="9">
                  <c:v>410317695</c:v>
                </c:pt>
                <c:pt idx="10">
                  <c:v>466428579</c:v>
                </c:pt>
                <c:pt idx="11">
                  <c:v>453660884</c:v>
                </c:pt>
                <c:pt idx="12">
                  <c:v>382486561</c:v>
                </c:pt>
                <c:pt idx="13">
                  <c:v>386404148</c:v>
                </c:pt>
                <c:pt idx="14">
                  <c:v>338534965</c:v>
                </c:pt>
                <c:pt idx="15">
                  <c:v>37200235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B-4A9B-86CA-743D2F4BBF1E}"/>
            </c:ext>
          </c:extLst>
        </c:ser>
        <c:ser>
          <c:idx val="3"/>
          <c:order val="3"/>
          <c:tx>
            <c:strRef>
              <c:f>'Value Reduction by Type'!$B$37</c:f>
              <c:strCache>
                <c:ptCount val="1"/>
                <c:pt idx="0">
                  <c:v>Agricultural or Classified Use</c:v>
                </c:pt>
              </c:strCache>
            </c:strRef>
          </c:tx>
          <c:invertIfNegative val="0"/>
          <c:cat>
            <c:strRef>
              <c:f>'Value Reduction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2019*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'Value Reduction by Type'!$C$37:$R$37</c:f>
              <c:numCache>
                <c:formatCode>_("$"* #,##0_);_("$"* \(#,##0\);_("$"* "-"??_);_(@_)</c:formatCode>
                <c:ptCount val="16"/>
                <c:pt idx="0">
                  <c:v>272674759</c:v>
                </c:pt>
                <c:pt idx="1">
                  <c:v>183578250</c:v>
                </c:pt>
                <c:pt idx="2">
                  <c:v>70497803</c:v>
                </c:pt>
                <c:pt idx="3">
                  <c:v>74355818</c:v>
                </c:pt>
                <c:pt idx="4">
                  <c:v>40097994</c:v>
                </c:pt>
                <c:pt idx="5">
                  <c:v>33498849</c:v>
                </c:pt>
                <c:pt idx="6">
                  <c:v>32326773</c:v>
                </c:pt>
                <c:pt idx="7">
                  <c:v>61966626</c:v>
                </c:pt>
                <c:pt idx="8">
                  <c:v>47532763</c:v>
                </c:pt>
                <c:pt idx="9">
                  <c:v>39288892</c:v>
                </c:pt>
                <c:pt idx="10">
                  <c:v>36370458</c:v>
                </c:pt>
                <c:pt idx="11">
                  <c:v>22731078</c:v>
                </c:pt>
                <c:pt idx="12">
                  <c:v>18612367</c:v>
                </c:pt>
                <c:pt idx="13">
                  <c:v>17648743</c:v>
                </c:pt>
                <c:pt idx="14">
                  <c:v>107566582</c:v>
                </c:pt>
                <c:pt idx="15">
                  <c:v>51940885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B-4A9B-86CA-743D2F4BBF1E}"/>
            </c:ext>
          </c:extLst>
        </c:ser>
        <c:ser>
          <c:idx val="4"/>
          <c:order val="4"/>
          <c:tx>
            <c:strRef>
              <c:f>'Value Reduction by Type'!$B$38</c:f>
              <c:strCache>
                <c:ptCount val="1"/>
                <c:pt idx="0">
                  <c:v>High-Water Recharge</c:v>
                </c:pt>
              </c:strCache>
            </c:strRef>
          </c:tx>
          <c:invertIfNegative val="0"/>
          <c:cat>
            <c:strRef>
              <c:f>'Value Reduction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2019*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'Value Reduction by Type'!$C$38:$R$38</c:f>
              <c:numCache>
                <c:formatCode>_("$"* #,##0_);_("$"* \(#,##0\);_("$"* "-"??_);_(@_)</c:formatCode>
                <c:ptCount val="16"/>
                <c:pt idx="0">
                  <c:v>0</c:v>
                </c:pt>
                <c:pt idx="1">
                  <c:v>44465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9B-4A9B-86CA-743D2F4BBF1E}"/>
            </c:ext>
          </c:extLst>
        </c:ser>
        <c:ser>
          <c:idx val="5"/>
          <c:order val="5"/>
          <c:tx>
            <c:strRef>
              <c:f>'Value Reduction by Type'!$B$39</c:f>
              <c:strCache>
                <c:ptCount val="1"/>
                <c:pt idx="0">
                  <c:v>Historic Ccommercial or Non-Profit</c:v>
                </c:pt>
              </c:strCache>
            </c:strRef>
          </c:tx>
          <c:invertIfNegative val="0"/>
          <c:cat>
            <c:strRef>
              <c:f>'Value Reduction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2019*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'Value Reduction by Type'!$C$39:$R$39</c:f>
              <c:numCache>
                <c:formatCode>_("$"* #,##0_);_("$"* \(#,##0\);_("$"* "-"??_);_(@_)</c:formatCode>
                <c:ptCount val="16"/>
                <c:pt idx="0">
                  <c:v>17921691</c:v>
                </c:pt>
                <c:pt idx="1">
                  <c:v>9595139</c:v>
                </c:pt>
                <c:pt idx="2">
                  <c:v>1076981</c:v>
                </c:pt>
                <c:pt idx="3">
                  <c:v>1193761</c:v>
                </c:pt>
                <c:pt idx="4">
                  <c:v>972488</c:v>
                </c:pt>
                <c:pt idx="5">
                  <c:v>128356</c:v>
                </c:pt>
                <c:pt idx="6">
                  <c:v>1679514</c:v>
                </c:pt>
                <c:pt idx="7">
                  <c:v>7130164</c:v>
                </c:pt>
                <c:pt idx="8">
                  <c:v>1981354</c:v>
                </c:pt>
                <c:pt idx="9">
                  <c:v>1560538</c:v>
                </c:pt>
                <c:pt idx="10">
                  <c:v>647289</c:v>
                </c:pt>
                <c:pt idx="11">
                  <c:v>4595776</c:v>
                </c:pt>
                <c:pt idx="12">
                  <c:v>18030779</c:v>
                </c:pt>
                <c:pt idx="13">
                  <c:v>21226033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9B-4A9B-86CA-743D2F4BBF1E}"/>
            </c:ext>
          </c:extLst>
        </c:ser>
        <c:ser>
          <c:idx val="6"/>
          <c:order val="6"/>
          <c:tx>
            <c:strRef>
              <c:f>'Value Reduction by Type'!$B$40</c:f>
              <c:strCache>
                <c:ptCount val="1"/>
                <c:pt idx="0">
                  <c:v>Business Machinery and Equipment</c:v>
                </c:pt>
              </c:strCache>
            </c:strRef>
          </c:tx>
          <c:invertIfNegative val="0"/>
          <c:cat>
            <c:strRef>
              <c:f>'Value Reduction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2019*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'Value Reduction by Type'!$C$40:$R$40</c:f>
              <c:numCache>
                <c:formatCode>_("$"* #,##0_);_("$"* \(#,##0\);_("$"* "-"??_);_(@_)</c:formatCode>
                <c:ptCount val="16"/>
                <c:pt idx="0">
                  <c:v>387130281</c:v>
                </c:pt>
                <c:pt idx="1">
                  <c:v>485896002</c:v>
                </c:pt>
                <c:pt idx="2">
                  <c:v>803110925</c:v>
                </c:pt>
                <c:pt idx="3">
                  <c:v>740670957</c:v>
                </c:pt>
                <c:pt idx="4">
                  <c:v>631915065</c:v>
                </c:pt>
                <c:pt idx="5">
                  <c:v>402056032</c:v>
                </c:pt>
                <c:pt idx="6">
                  <c:v>418646788</c:v>
                </c:pt>
                <c:pt idx="7">
                  <c:v>428014732</c:v>
                </c:pt>
                <c:pt idx="8">
                  <c:v>248467635</c:v>
                </c:pt>
                <c:pt idx="9">
                  <c:v>170971248</c:v>
                </c:pt>
                <c:pt idx="10">
                  <c:v>625693903</c:v>
                </c:pt>
                <c:pt idx="11">
                  <c:v>408912996</c:v>
                </c:pt>
                <c:pt idx="12">
                  <c:v>538048132</c:v>
                </c:pt>
                <c:pt idx="13">
                  <c:v>266590378</c:v>
                </c:pt>
                <c:pt idx="14">
                  <c:v>248298594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9B-4A9B-86CA-743D2F4BBF1E}"/>
            </c:ext>
          </c:extLst>
        </c:ser>
        <c:ser>
          <c:idx val="7"/>
          <c:order val="7"/>
          <c:tx>
            <c:strRef>
              <c:f>'Value Reduction by Type'!$B$41</c:f>
              <c:strCache>
                <c:ptCount val="1"/>
                <c:pt idx="0">
                  <c:v>Vacant Lots and Acreage</c:v>
                </c:pt>
              </c:strCache>
            </c:strRef>
          </c:tx>
          <c:invertIfNegative val="0"/>
          <c:cat>
            <c:strRef>
              <c:f>'Value Reduction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2019*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'Value Reduction by Type'!$C$41:$R$41</c:f>
              <c:numCache>
                <c:formatCode>_("$"* #,##0_);_("$"* \(#,##0\);_("$"* "-"??_);_(@_)</c:formatCode>
                <c:ptCount val="16"/>
                <c:pt idx="0">
                  <c:v>815058274</c:v>
                </c:pt>
                <c:pt idx="1">
                  <c:v>797230468</c:v>
                </c:pt>
                <c:pt idx="2">
                  <c:v>608862715</c:v>
                </c:pt>
                <c:pt idx="3">
                  <c:v>343886511</c:v>
                </c:pt>
                <c:pt idx="4">
                  <c:v>317335557</c:v>
                </c:pt>
                <c:pt idx="5">
                  <c:v>191854130</c:v>
                </c:pt>
                <c:pt idx="6">
                  <c:v>181600769</c:v>
                </c:pt>
                <c:pt idx="7">
                  <c:v>226878876</c:v>
                </c:pt>
                <c:pt idx="8">
                  <c:v>143788307</c:v>
                </c:pt>
                <c:pt idx="9">
                  <c:v>120934760</c:v>
                </c:pt>
                <c:pt idx="10">
                  <c:v>143138082</c:v>
                </c:pt>
                <c:pt idx="11">
                  <c:v>207193899</c:v>
                </c:pt>
                <c:pt idx="12">
                  <c:v>231216546</c:v>
                </c:pt>
                <c:pt idx="13">
                  <c:v>281348546</c:v>
                </c:pt>
                <c:pt idx="14">
                  <c:v>260824903</c:v>
                </c:pt>
                <c:pt idx="15">
                  <c:v>2824602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9B-4A9B-86CA-743D2F4BBF1E}"/>
            </c:ext>
          </c:extLst>
        </c:ser>
        <c:ser>
          <c:idx val="8"/>
          <c:order val="8"/>
          <c:tx>
            <c:strRef>
              <c:f>'Value Reduction by Type'!$B$38</c:f>
              <c:strCache>
                <c:ptCount val="1"/>
                <c:pt idx="0">
                  <c:v>High-Water Recharge</c:v>
                </c:pt>
              </c:strCache>
            </c:strRef>
          </c:tx>
          <c:invertIfNegative val="0"/>
          <c:cat>
            <c:strRef>
              <c:f>'Value Reduction by Type'!$C$33:$R$33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2019*</c:v>
                </c:pt>
                <c:pt idx="12">
                  <c:v>2020*</c:v>
                </c:pt>
                <c:pt idx="13">
                  <c:v>2021</c:v>
                </c:pt>
                <c:pt idx="14">
                  <c:v>2022</c:v>
                </c:pt>
                <c:pt idx="15">
                  <c:v>2023*</c:v>
                </c:pt>
              </c:strCache>
            </c:strRef>
          </c:cat>
          <c:val>
            <c:numRef>
              <c:f>'Value Reduction by Type'!$C$38:$P$38</c:f>
              <c:numCache>
                <c:formatCode>_("$"* #,##0_);_("$"* \(#,##0\);_("$"* "-"??_);_(@_)</c:formatCode>
                <c:ptCount val="14"/>
                <c:pt idx="0">
                  <c:v>0</c:v>
                </c:pt>
                <c:pt idx="1">
                  <c:v>44465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9B-4A9B-86CA-743D2F4BB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8634856"/>
        <c:axId val="1"/>
      </c:barChart>
      <c:catAx>
        <c:axId val="438634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3485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1869432622891507E-2"/>
                <c:y val="0.78148952996595955"/>
              </c:manualLayout>
            </c:layout>
            <c:txPr>
              <a:bodyPr rot="-540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x val="0.84370141531351639"/>
          <c:y val="0.33593754561750783"/>
          <c:w val="0.10334802647276746"/>
          <c:h val="0.3855956697671974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>
    <tabColor indexed="11"/>
  </sheetPr>
  <sheetViews>
    <sheetView workbookViewId="0"/>
  </sheetViews>
  <pageMargins left="0.75" right="0.75" top="1" bottom="1" header="0.5" footer="0.5"/>
  <pageSetup paperSize="5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>
    <tabColor indexed="11"/>
  </sheetPr>
  <sheetViews>
    <sheetView workbookViewId="0"/>
  </sheetViews>
  <pageMargins left="0.75" right="0.75" top="1" bottom="1" header="0.5" footer="0.5"/>
  <pageSetup paperSize="5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>
    <tabColor indexed="11"/>
  </sheetPr>
  <sheetViews>
    <sheetView workbookViewId="0"/>
  </sheetViews>
  <pageMargins left="0.75" right="0.75" top="1" bottom="1" header="0.5" footer="0.5"/>
  <pageSetup paperSize="5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>
    <tabColor indexed="11"/>
  </sheetPr>
  <sheetViews>
    <sheetView workbookViewId="0"/>
  </sheetViews>
  <pageMargins left="0.75" right="0.75" top="1" bottom="1" header="0.5" footer="0.5"/>
  <pageSetup paperSize="5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3252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EF5604-3894-462B-858F-BED583D624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3252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B03110-4185-4071-80BD-4B30260256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3252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5864CA-CF2F-4FB0-B09F-35C2B67CB1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13252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E6D0D6-C331-44DA-8C3A-2C4E8591F7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198437</xdr:colOff>
      <xdr:row>1</xdr:row>
      <xdr:rowOff>28575</xdr:rowOff>
    </xdr:from>
    <xdr:to>
      <xdr:col>16</xdr:col>
      <xdr:colOff>23812</xdr:colOff>
      <xdr:row>31</xdr:row>
      <xdr:rowOff>55563</xdr:rowOff>
    </xdr:to>
    <xdr:graphicFrame macro="">
      <xdr:nvGraphicFramePr>
        <xdr:cNvPr id="5545" name="Chart 1">
          <a:extLst>
            <a:ext uri="{FF2B5EF4-FFF2-40B4-BE49-F238E27FC236}">
              <a16:creationId xmlns:a16="http://schemas.microsoft.com/office/drawing/2014/main" id="{414514E4-556C-43E3-9ABB-C931BD9D7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136525</xdr:rowOff>
    </xdr:from>
    <xdr:to>
      <xdr:col>15</xdr:col>
      <xdr:colOff>1460500</xdr:colOff>
      <xdr:row>31</xdr:row>
      <xdr:rowOff>10583</xdr:rowOff>
    </xdr:to>
    <xdr:graphicFrame macro="">
      <xdr:nvGraphicFramePr>
        <xdr:cNvPr id="6569" name="Chart 1">
          <a:extLst>
            <a:ext uri="{FF2B5EF4-FFF2-40B4-BE49-F238E27FC236}">
              <a16:creationId xmlns:a16="http://schemas.microsoft.com/office/drawing/2014/main" id="{CA9843B9-C0A9-4A7A-B9AF-B3E4355F3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workbookViewId="0"/>
  </sheetViews>
  <sheetFormatPr defaultRowHeight="12.75" x14ac:dyDescent="0.2"/>
  <cols>
    <col min="1" max="1" width="15" style="84" customWidth="1"/>
    <col min="2" max="2" width="7.85546875" style="84" customWidth="1"/>
    <col min="3" max="3" width="7.7109375" style="84" customWidth="1"/>
    <col min="4" max="4" width="9.42578125" style="84" bestFit="1" customWidth="1"/>
    <col min="5" max="6" width="9.140625" style="84"/>
    <col min="7" max="7" width="8" style="84" customWidth="1"/>
    <col min="8" max="8" width="7.7109375" style="84" customWidth="1"/>
    <col min="9" max="9" width="12.5703125" style="84" customWidth="1"/>
    <col min="10" max="10" width="13.5703125" style="84" customWidth="1"/>
    <col min="11" max="16384" width="9.140625" style="84"/>
  </cols>
  <sheetData>
    <row r="1" spans="1:10" x14ac:dyDescent="0.2">
      <c r="A1" s="246"/>
      <c r="B1" s="285" t="s">
        <v>135</v>
      </c>
      <c r="C1" s="281"/>
      <c r="D1" s="281"/>
      <c r="E1" s="283"/>
      <c r="F1" s="284"/>
      <c r="G1" s="284"/>
      <c r="H1" s="283"/>
      <c r="I1" s="282"/>
      <c r="J1" s="282"/>
    </row>
    <row r="2" spans="1:10" ht="12.75" customHeight="1" x14ac:dyDescent="0.2">
      <c r="A2" s="280"/>
      <c r="B2" s="440" t="s">
        <v>137</v>
      </c>
      <c r="C2" s="441"/>
      <c r="D2" s="278" t="s">
        <v>4</v>
      </c>
      <c r="E2" s="440" t="s">
        <v>138</v>
      </c>
      <c r="F2" s="441"/>
      <c r="G2" s="279" t="s">
        <v>5</v>
      </c>
      <c r="H2" s="278" t="s">
        <v>7</v>
      </c>
      <c r="I2" s="277" t="s">
        <v>8</v>
      </c>
      <c r="J2" s="277"/>
    </row>
    <row r="3" spans="1:10" x14ac:dyDescent="0.2">
      <c r="A3" s="276" t="s">
        <v>134</v>
      </c>
      <c r="B3" s="442"/>
      <c r="C3" s="443"/>
      <c r="D3" s="275" t="s">
        <v>10</v>
      </c>
      <c r="E3" s="442"/>
      <c r="F3" s="443"/>
      <c r="G3" s="267" t="s">
        <v>10</v>
      </c>
      <c r="H3" s="273" t="s">
        <v>0</v>
      </c>
      <c r="I3" s="267" t="s">
        <v>13</v>
      </c>
      <c r="J3" s="267"/>
    </row>
    <row r="4" spans="1:10" x14ac:dyDescent="0.2">
      <c r="A4" s="274"/>
      <c r="B4" s="444"/>
      <c r="C4" s="445"/>
      <c r="D4" s="273" t="s">
        <v>139</v>
      </c>
      <c r="E4" s="444"/>
      <c r="F4" s="445"/>
      <c r="G4" s="272" t="s">
        <v>139</v>
      </c>
      <c r="H4" s="271" t="s">
        <v>10</v>
      </c>
      <c r="I4" s="267" t="s">
        <v>17</v>
      </c>
      <c r="J4" s="267" t="s">
        <v>13</v>
      </c>
    </row>
    <row r="5" spans="1:10" x14ac:dyDescent="0.2">
      <c r="A5" s="259" t="s">
        <v>19</v>
      </c>
      <c r="B5" s="270" t="s">
        <v>118</v>
      </c>
      <c r="C5" s="270" t="s">
        <v>21</v>
      </c>
      <c r="D5" s="268" t="s">
        <v>21</v>
      </c>
      <c r="E5" s="270" t="s">
        <v>118</v>
      </c>
      <c r="F5" s="270" t="s">
        <v>21</v>
      </c>
      <c r="G5" s="269" t="s">
        <v>21</v>
      </c>
      <c r="H5" s="268" t="s">
        <v>139</v>
      </c>
      <c r="I5" s="266" t="s">
        <v>23</v>
      </c>
      <c r="J5" s="267" t="s">
        <v>117</v>
      </c>
    </row>
    <row r="6" spans="1:10" x14ac:dyDescent="0.2">
      <c r="A6" s="265" t="s">
        <v>25</v>
      </c>
      <c r="B6" s="260">
        <v>26</v>
      </c>
      <c r="C6" s="260">
        <v>3</v>
      </c>
      <c r="D6" s="256">
        <f t="shared" ref="D6:D22" si="0">IF(OR((B6=0),(B6="")),"",(C6/B6))</f>
        <v>0.11538461538461539</v>
      </c>
      <c r="E6" s="260">
        <v>8</v>
      </c>
      <c r="F6" s="260">
        <v>0</v>
      </c>
      <c r="G6" s="256">
        <f t="shared" ref="G6:G35" si="1">IF(OR((E6=0),(E6="")),"",(F6/E6))</f>
        <v>0</v>
      </c>
      <c r="H6" s="255">
        <f t="shared" ref="H6:H47" si="2">(B6+E6)</f>
        <v>34</v>
      </c>
      <c r="I6" s="260">
        <v>384250</v>
      </c>
      <c r="J6" s="260">
        <v>10275.09</v>
      </c>
    </row>
    <row r="7" spans="1:10" x14ac:dyDescent="0.2">
      <c r="A7" s="259" t="s">
        <v>26</v>
      </c>
      <c r="B7" s="260">
        <v>0</v>
      </c>
      <c r="C7" s="260">
        <v>0</v>
      </c>
      <c r="D7" s="256" t="str">
        <f t="shared" si="0"/>
        <v/>
      </c>
      <c r="E7" s="260">
        <v>0</v>
      </c>
      <c r="F7" s="260">
        <v>0</v>
      </c>
      <c r="G7" s="256" t="str">
        <f t="shared" si="1"/>
        <v/>
      </c>
      <c r="H7" s="255">
        <f t="shared" si="2"/>
        <v>0</v>
      </c>
      <c r="I7" s="260">
        <v>0</v>
      </c>
      <c r="J7" s="260">
        <v>0</v>
      </c>
    </row>
    <row r="8" spans="1:10" x14ac:dyDescent="0.2">
      <c r="A8" s="261" t="s">
        <v>27</v>
      </c>
      <c r="B8" s="260"/>
      <c r="C8" s="260"/>
      <c r="D8" s="256" t="str">
        <f t="shared" si="0"/>
        <v/>
      </c>
      <c r="E8" s="260">
        <v>1</v>
      </c>
      <c r="F8" s="260">
        <v>1</v>
      </c>
      <c r="G8" s="256">
        <f t="shared" si="1"/>
        <v>1</v>
      </c>
      <c r="H8" s="255">
        <f t="shared" si="2"/>
        <v>1</v>
      </c>
      <c r="I8" s="260"/>
      <c r="J8" s="260"/>
    </row>
    <row r="9" spans="1:10" x14ac:dyDescent="0.2">
      <c r="A9" s="259" t="s">
        <v>28</v>
      </c>
      <c r="B9" s="260">
        <v>46</v>
      </c>
      <c r="C9" s="260">
        <v>42</v>
      </c>
      <c r="D9" s="256">
        <f t="shared" si="0"/>
        <v>0.91304347826086951</v>
      </c>
      <c r="E9" s="260">
        <v>4</v>
      </c>
      <c r="F9" s="260">
        <v>0</v>
      </c>
      <c r="G9" s="256">
        <f t="shared" si="1"/>
        <v>0</v>
      </c>
      <c r="H9" s="255">
        <f t="shared" si="2"/>
        <v>50</v>
      </c>
      <c r="I9" s="260"/>
      <c r="J9" s="260"/>
    </row>
    <row r="10" spans="1:10" x14ac:dyDescent="0.2">
      <c r="A10" s="261" t="s">
        <v>29</v>
      </c>
      <c r="B10" s="260">
        <v>270</v>
      </c>
      <c r="C10" s="260">
        <v>42</v>
      </c>
      <c r="D10" s="256">
        <f t="shared" si="0"/>
        <v>0.15555555555555556</v>
      </c>
      <c r="E10" s="260">
        <v>618</v>
      </c>
      <c r="F10" s="260">
        <v>159</v>
      </c>
      <c r="G10" s="256">
        <f t="shared" si="1"/>
        <v>0.25728155339805825</v>
      </c>
      <c r="H10" s="255">
        <f t="shared" si="2"/>
        <v>888</v>
      </c>
      <c r="I10" s="260">
        <v>62168337</v>
      </c>
      <c r="J10" s="260">
        <v>1261623.4099999999</v>
      </c>
    </row>
    <row r="11" spans="1:10" x14ac:dyDescent="0.2">
      <c r="A11" s="261" t="s">
        <v>30</v>
      </c>
      <c r="B11" s="260">
        <v>8475</v>
      </c>
      <c r="C11" s="260">
        <v>1009</v>
      </c>
      <c r="D11" s="256">
        <f t="shared" si="0"/>
        <v>0.11905604719764012</v>
      </c>
      <c r="E11" s="260">
        <v>12226</v>
      </c>
      <c r="F11" s="260">
        <v>493</v>
      </c>
      <c r="G11" s="256">
        <f t="shared" si="1"/>
        <v>4.0323899885489942E-2</v>
      </c>
      <c r="H11" s="255">
        <f t="shared" si="2"/>
        <v>20701</v>
      </c>
      <c r="I11" s="260">
        <v>139875539</v>
      </c>
      <c r="J11" s="260">
        <v>3424622</v>
      </c>
    </row>
    <row r="12" spans="1:10" x14ac:dyDescent="0.2">
      <c r="A12" s="259" t="s">
        <v>31</v>
      </c>
      <c r="B12" s="260">
        <v>0</v>
      </c>
      <c r="C12" s="260">
        <v>0</v>
      </c>
      <c r="D12" s="256" t="str">
        <f t="shared" si="0"/>
        <v/>
      </c>
      <c r="E12" s="260">
        <v>1</v>
      </c>
      <c r="F12" s="260">
        <v>0</v>
      </c>
      <c r="G12" s="256">
        <f t="shared" si="1"/>
        <v>0</v>
      </c>
      <c r="H12" s="255">
        <f t="shared" si="2"/>
        <v>1</v>
      </c>
      <c r="I12" s="260">
        <v>0</v>
      </c>
      <c r="J12" s="260">
        <v>0</v>
      </c>
    </row>
    <row r="13" spans="1:10" x14ac:dyDescent="0.2">
      <c r="A13" s="261" t="s">
        <v>32</v>
      </c>
      <c r="B13" s="260">
        <v>14</v>
      </c>
      <c r="C13" s="260">
        <v>0</v>
      </c>
      <c r="D13" s="256">
        <f t="shared" si="0"/>
        <v>0</v>
      </c>
      <c r="E13" s="260">
        <v>337</v>
      </c>
      <c r="F13" s="260">
        <v>9</v>
      </c>
      <c r="G13" s="256">
        <f t="shared" si="1"/>
        <v>2.6706231454005934E-2</v>
      </c>
      <c r="H13" s="255">
        <f t="shared" si="2"/>
        <v>351</v>
      </c>
      <c r="I13" s="260">
        <v>1449001</v>
      </c>
      <c r="J13" s="264">
        <v>23612</v>
      </c>
    </row>
    <row r="14" spans="1:10" x14ac:dyDescent="0.2">
      <c r="A14" s="261" t="s">
        <v>33</v>
      </c>
      <c r="B14" s="260">
        <v>4</v>
      </c>
      <c r="C14" s="260">
        <v>0</v>
      </c>
      <c r="D14" s="256">
        <f t="shared" si="0"/>
        <v>0</v>
      </c>
      <c r="E14" s="260">
        <v>21</v>
      </c>
      <c r="F14" s="260">
        <v>1</v>
      </c>
      <c r="G14" s="256">
        <f t="shared" si="1"/>
        <v>4.7619047619047616E-2</v>
      </c>
      <c r="H14" s="255">
        <f t="shared" si="2"/>
        <v>25</v>
      </c>
      <c r="I14" s="260">
        <v>600</v>
      </c>
      <c r="J14" s="260">
        <v>10.97</v>
      </c>
    </row>
    <row r="15" spans="1:10" x14ac:dyDescent="0.2">
      <c r="A15" s="259" t="s">
        <v>34</v>
      </c>
      <c r="B15" s="260">
        <v>5</v>
      </c>
      <c r="C15" s="260">
        <v>1</v>
      </c>
      <c r="D15" s="256">
        <f t="shared" si="0"/>
        <v>0.2</v>
      </c>
      <c r="E15" s="260">
        <v>14</v>
      </c>
      <c r="F15" s="260">
        <v>0</v>
      </c>
      <c r="G15" s="256">
        <f t="shared" si="1"/>
        <v>0</v>
      </c>
      <c r="H15" s="255">
        <f t="shared" si="2"/>
        <v>19</v>
      </c>
      <c r="I15" s="260">
        <v>25000</v>
      </c>
      <c r="J15" s="260">
        <v>224.71</v>
      </c>
    </row>
    <row r="16" spans="1:10" x14ac:dyDescent="0.2">
      <c r="A16" s="259" t="s">
        <v>35</v>
      </c>
      <c r="B16" s="260">
        <v>9</v>
      </c>
      <c r="C16" s="260">
        <v>2</v>
      </c>
      <c r="D16" s="256">
        <f t="shared" si="0"/>
        <v>0.22222222222222221</v>
      </c>
      <c r="E16" s="260">
        <v>45</v>
      </c>
      <c r="F16" s="260">
        <v>0</v>
      </c>
      <c r="G16" s="256">
        <f t="shared" si="1"/>
        <v>0</v>
      </c>
      <c r="H16" s="255">
        <f t="shared" si="2"/>
        <v>54</v>
      </c>
      <c r="I16" s="260">
        <v>100680</v>
      </c>
      <c r="J16" s="260">
        <v>1370</v>
      </c>
    </row>
    <row r="17" spans="1:10" x14ac:dyDescent="0.2">
      <c r="A17" s="259" t="s">
        <v>36</v>
      </c>
      <c r="B17" s="260">
        <v>7</v>
      </c>
      <c r="C17" s="260">
        <v>0</v>
      </c>
      <c r="D17" s="256">
        <f t="shared" si="0"/>
        <v>0</v>
      </c>
      <c r="E17" s="260">
        <v>0</v>
      </c>
      <c r="F17" s="260">
        <v>0</v>
      </c>
      <c r="G17" s="256" t="str">
        <f t="shared" si="1"/>
        <v/>
      </c>
      <c r="H17" s="255">
        <f t="shared" si="2"/>
        <v>7</v>
      </c>
      <c r="I17" s="260">
        <v>0</v>
      </c>
      <c r="J17" s="260">
        <v>0</v>
      </c>
    </row>
    <row r="18" spans="1:10" x14ac:dyDescent="0.2">
      <c r="A18" s="261" t="s">
        <v>37</v>
      </c>
      <c r="B18" s="260">
        <v>822</v>
      </c>
      <c r="C18" s="260">
        <v>291</v>
      </c>
      <c r="D18" s="256">
        <f t="shared" si="0"/>
        <v>0.354014598540146</v>
      </c>
      <c r="E18" s="260">
        <v>19109</v>
      </c>
      <c r="F18" s="260">
        <v>9294</v>
      </c>
      <c r="G18" s="256">
        <f t="shared" si="1"/>
        <v>0.4863676801507143</v>
      </c>
      <c r="H18" s="255">
        <f t="shared" si="2"/>
        <v>19931</v>
      </c>
      <c r="I18" s="260">
        <v>1508364866</v>
      </c>
      <c r="J18" s="260">
        <v>36171212</v>
      </c>
    </row>
    <row r="19" spans="1:10" x14ac:dyDescent="0.2">
      <c r="A19" s="259" t="s">
        <v>38</v>
      </c>
      <c r="B19" s="260">
        <v>0</v>
      </c>
      <c r="C19" s="260">
        <v>0</v>
      </c>
      <c r="D19" s="256" t="str">
        <f t="shared" si="0"/>
        <v/>
      </c>
      <c r="E19" s="260">
        <v>8</v>
      </c>
      <c r="F19" s="260">
        <v>0</v>
      </c>
      <c r="G19" s="256">
        <f t="shared" si="1"/>
        <v>0</v>
      </c>
      <c r="H19" s="255">
        <f t="shared" si="2"/>
        <v>8</v>
      </c>
      <c r="I19" s="260">
        <v>0</v>
      </c>
      <c r="J19" s="260">
        <v>0</v>
      </c>
    </row>
    <row r="20" spans="1:10" x14ac:dyDescent="0.2">
      <c r="A20" s="259" t="s">
        <v>39</v>
      </c>
      <c r="B20" s="260">
        <v>1</v>
      </c>
      <c r="C20" s="260">
        <v>1</v>
      </c>
      <c r="D20" s="256">
        <f t="shared" si="0"/>
        <v>1</v>
      </c>
      <c r="E20" s="260">
        <v>1</v>
      </c>
      <c r="F20" s="263">
        <v>1</v>
      </c>
      <c r="G20" s="256">
        <f t="shared" si="1"/>
        <v>1</v>
      </c>
      <c r="H20" s="255">
        <f t="shared" si="2"/>
        <v>2</v>
      </c>
      <c r="I20" s="260">
        <v>90000</v>
      </c>
      <c r="J20" s="260">
        <v>2001</v>
      </c>
    </row>
    <row r="21" spans="1:10" s="220" customFormat="1" x14ac:dyDescent="0.2">
      <c r="A21" s="261" t="s">
        <v>40</v>
      </c>
      <c r="B21" s="262">
        <v>1124</v>
      </c>
      <c r="C21" s="262">
        <v>11</v>
      </c>
      <c r="D21" s="256">
        <f t="shared" si="0"/>
        <v>9.7864768683274019E-3</v>
      </c>
      <c r="E21" s="262">
        <v>1213</v>
      </c>
      <c r="F21" s="262">
        <v>49</v>
      </c>
      <c r="G21" s="256">
        <f t="shared" si="1"/>
        <v>4.0395713107996702E-2</v>
      </c>
      <c r="H21" s="255">
        <f t="shared" si="2"/>
        <v>2337</v>
      </c>
      <c r="I21" s="262">
        <v>118668122</v>
      </c>
      <c r="J21" s="262">
        <v>2342521</v>
      </c>
    </row>
    <row r="22" spans="1:10" x14ac:dyDescent="0.2">
      <c r="A22" s="261" t="s">
        <v>41</v>
      </c>
      <c r="B22" s="260">
        <v>9</v>
      </c>
      <c r="C22" s="260">
        <v>1</v>
      </c>
      <c r="D22" s="256">
        <f t="shared" si="0"/>
        <v>0.1111111111111111</v>
      </c>
      <c r="E22" s="260">
        <v>74</v>
      </c>
      <c r="F22" s="260">
        <v>31</v>
      </c>
      <c r="G22" s="256">
        <f t="shared" si="1"/>
        <v>0.41891891891891891</v>
      </c>
      <c r="H22" s="255">
        <f t="shared" si="2"/>
        <v>83</v>
      </c>
      <c r="I22" s="260">
        <v>32057460</v>
      </c>
      <c r="J22" s="260">
        <v>623030</v>
      </c>
    </row>
    <row r="23" spans="1:10" x14ac:dyDescent="0.2">
      <c r="A23" s="261" t="s">
        <v>42</v>
      </c>
      <c r="B23" s="260">
        <v>0</v>
      </c>
      <c r="C23" s="260">
        <v>0</v>
      </c>
      <c r="D23" s="256"/>
      <c r="E23" s="260">
        <v>3</v>
      </c>
      <c r="F23" s="260">
        <v>0</v>
      </c>
      <c r="G23" s="256">
        <f t="shared" si="1"/>
        <v>0</v>
      </c>
      <c r="H23" s="255">
        <f t="shared" si="2"/>
        <v>3</v>
      </c>
      <c r="I23" s="260">
        <v>0</v>
      </c>
      <c r="J23" s="260">
        <v>0</v>
      </c>
    </row>
    <row r="24" spans="1:10" x14ac:dyDescent="0.2">
      <c r="A24" s="259" t="s">
        <v>43</v>
      </c>
      <c r="B24" s="260">
        <v>0</v>
      </c>
      <c r="C24" s="260">
        <v>0</v>
      </c>
      <c r="D24" s="256" t="str">
        <f t="shared" ref="D24:D55" si="3">IF(OR((B24=0),(B24="")),"",(C24/B24))</f>
        <v/>
      </c>
      <c r="E24" s="260">
        <v>3</v>
      </c>
      <c r="F24" s="260">
        <v>0</v>
      </c>
      <c r="G24" s="256">
        <f t="shared" si="1"/>
        <v>0</v>
      </c>
      <c r="H24" s="255">
        <f t="shared" si="2"/>
        <v>3</v>
      </c>
      <c r="I24" s="260">
        <v>0</v>
      </c>
      <c r="J24" s="260">
        <v>0</v>
      </c>
    </row>
    <row r="25" spans="1:10" x14ac:dyDescent="0.2">
      <c r="A25" s="259" t="s">
        <v>44</v>
      </c>
      <c r="B25" s="260">
        <v>0</v>
      </c>
      <c r="C25" s="260">
        <v>0</v>
      </c>
      <c r="D25" s="256" t="str">
        <f t="shared" si="3"/>
        <v/>
      </c>
      <c r="E25" s="260">
        <v>1</v>
      </c>
      <c r="F25" s="260">
        <v>0</v>
      </c>
      <c r="G25" s="256">
        <f t="shared" si="1"/>
        <v>0</v>
      </c>
      <c r="H25" s="255">
        <f t="shared" si="2"/>
        <v>1</v>
      </c>
      <c r="I25" s="260">
        <v>0</v>
      </c>
      <c r="J25" s="260">
        <v>0</v>
      </c>
    </row>
    <row r="26" spans="1:10" x14ac:dyDescent="0.2">
      <c r="A26" s="259" t="s">
        <v>45</v>
      </c>
      <c r="B26" s="260">
        <v>2</v>
      </c>
      <c r="C26" s="260">
        <v>0</v>
      </c>
      <c r="D26" s="256">
        <f t="shared" si="3"/>
        <v>0</v>
      </c>
      <c r="E26" s="260">
        <v>0</v>
      </c>
      <c r="F26" s="260">
        <v>0</v>
      </c>
      <c r="G26" s="256" t="str">
        <f t="shared" si="1"/>
        <v/>
      </c>
      <c r="H26" s="255">
        <f t="shared" si="2"/>
        <v>2</v>
      </c>
      <c r="I26" s="260">
        <v>0</v>
      </c>
      <c r="J26" s="260">
        <v>0</v>
      </c>
    </row>
    <row r="27" spans="1:10" x14ac:dyDescent="0.2">
      <c r="A27" s="259" t="s">
        <v>46</v>
      </c>
      <c r="B27" s="260">
        <v>1</v>
      </c>
      <c r="C27" s="260">
        <v>1</v>
      </c>
      <c r="D27" s="256">
        <f t="shared" si="3"/>
        <v>1</v>
      </c>
      <c r="E27" s="260">
        <v>0</v>
      </c>
      <c r="F27" s="260">
        <v>0</v>
      </c>
      <c r="G27" s="256" t="str">
        <f t="shared" si="1"/>
        <v/>
      </c>
      <c r="H27" s="255">
        <f t="shared" si="2"/>
        <v>1</v>
      </c>
      <c r="I27" s="260">
        <v>25015</v>
      </c>
      <c r="J27" s="260">
        <v>475.69</v>
      </c>
    </row>
    <row r="28" spans="1:10" x14ac:dyDescent="0.2">
      <c r="A28" s="259" t="s">
        <v>47</v>
      </c>
      <c r="B28" s="260">
        <v>0</v>
      </c>
      <c r="C28" s="260">
        <v>0</v>
      </c>
      <c r="D28" s="256" t="str">
        <f t="shared" si="3"/>
        <v/>
      </c>
      <c r="E28" s="260">
        <v>4</v>
      </c>
      <c r="F28" s="260">
        <v>0</v>
      </c>
      <c r="G28" s="256">
        <f t="shared" si="1"/>
        <v>0</v>
      </c>
      <c r="H28" s="255">
        <f t="shared" si="2"/>
        <v>4</v>
      </c>
      <c r="I28" s="260">
        <v>0</v>
      </c>
      <c r="J28" s="260">
        <v>0</v>
      </c>
    </row>
    <row r="29" spans="1:10" x14ac:dyDescent="0.2">
      <c r="A29" s="259" t="s">
        <v>48</v>
      </c>
      <c r="B29" s="260">
        <v>1</v>
      </c>
      <c r="C29" s="260">
        <v>1</v>
      </c>
      <c r="D29" s="256">
        <f t="shared" si="3"/>
        <v>1</v>
      </c>
      <c r="E29" s="260">
        <v>2</v>
      </c>
      <c r="F29" s="260">
        <v>2</v>
      </c>
      <c r="G29" s="256">
        <f t="shared" si="1"/>
        <v>1</v>
      </c>
      <c r="H29" s="255">
        <f t="shared" si="2"/>
        <v>3</v>
      </c>
      <c r="I29" s="260">
        <v>106418</v>
      </c>
      <c r="J29" s="260">
        <v>2296.19</v>
      </c>
    </row>
    <row r="30" spans="1:10" x14ac:dyDescent="0.2">
      <c r="A30" s="259" t="s">
        <v>49</v>
      </c>
      <c r="B30" s="260">
        <v>0</v>
      </c>
      <c r="C30" s="260">
        <v>0</v>
      </c>
      <c r="D30" s="256" t="str">
        <f t="shared" si="3"/>
        <v/>
      </c>
      <c r="E30" s="260">
        <v>7</v>
      </c>
      <c r="F30" s="260">
        <v>0</v>
      </c>
      <c r="G30" s="256">
        <f t="shared" si="1"/>
        <v>0</v>
      </c>
      <c r="H30" s="255">
        <f t="shared" si="2"/>
        <v>7</v>
      </c>
      <c r="I30" s="260">
        <v>0</v>
      </c>
      <c r="J30" s="260">
        <v>0</v>
      </c>
    </row>
    <row r="31" spans="1:10" x14ac:dyDescent="0.2">
      <c r="A31" s="261" t="s">
        <v>50</v>
      </c>
      <c r="B31" s="260">
        <v>0</v>
      </c>
      <c r="C31" s="260">
        <v>0</v>
      </c>
      <c r="D31" s="256" t="str">
        <f t="shared" si="3"/>
        <v/>
      </c>
      <c r="E31" s="260">
        <v>8</v>
      </c>
      <c r="F31" s="260">
        <v>0</v>
      </c>
      <c r="G31" s="256">
        <f t="shared" si="1"/>
        <v>0</v>
      </c>
      <c r="H31" s="255">
        <f t="shared" si="2"/>
        <v>8</v>
      </c>
      <c r="I31" s="260">
        <v>0</v>
      </c>
      <c r="J31" s="260">
        <v>0</v>
      </c>
    </row>
    <row r="32" spans="1:10" x14ac:dyDescent="0.2">
      <c r="A32" s="261" t="s">
        <v>51</v>
      </c>
      <c r="B32" s="260">
        <v>16</v>
      </c>
      <c r="C32" s="260">
        <v>1</v>
      </c>
      <c r="D32" s="256">
        <f t="shared" si="3"/>
        <v>6.25E-2</v>
      </c>
      <c r="E32" s="260">
        <v>47</v>
      </c>
      <c r="F32" s="260">
        <v>4</v>
      </c>
      <c r="G32" s="256">
        <f t="shared" si="1"/>
        <v>8.5106382978723402E-2</v>
      </c>
      <c r="H32" s="255">
        <f t="shared" si="2"/>
        <v>63</v>
      </c>
      <c r="I32" s="260">
        <v>556814</v>
      </c>
      <c r="J32" s="260">
        <v>14672</v>
      </c>
    </row>
    <row r="33" spans="1:10" x14ac:dyDescent="0.2">
      <c r="A33" s="261" t="s">
        <v>52</v>
      </c>
      <c r="B33" s="260">
        <v>0</v>
      </c>
      <c r="C33" s="260">
        <v>0</v>
      </c>
      <c r="D33" s="256" t="str">
        <f t="shared" si="3"/>
        <v/>
      </c>
      <c r="E33" s="260">
        <v>12</v>
      </c>
      <c r="F33" s="260">
        <v>0</v>
      </c>
      <c r="G33" s="256">
        <f t="shared" si="1"/>
        <v>0</v>
      </c>
      <c r="H33" s="255">
        <f t="shared" si="2"/>
        <v>12</v>
      </c>
      <c r="I33" s="260">
        <v>0</v>
      </c>
      <c r="J33" s="260">
        <v>0</v>
      </c>
    </row>
    <row r="34" spans="1:10" x14ac:dyDescent="0.2">
      <c r="A34" s="261" t="s">
        <v>53</v>
      </c>
      <c r="B34" s="260">
        <v>775</v>
      </c>
      <c r="C34" s="260">
        <v>762</v>
      </c>
      <c r="D34" s="256">
        <f t="shared" si="3"/>
        <v>0.98322580645161295</v>
      </c>
      <c r="E34" s="260">
        <v>1721</v>
      </c>
      <c r="F34" s="260">
        <v>790</v>
      </c>
      <c r="G34" s="256">
        <f t="shared" si="1"/>
        <v>0.45903544450900641</v>
      </c>
      <c r="H34" s="255">
        <f t="shared" si="2"/>
        <v>2496</v>
      </c>
      <c r="I34" s="260">
        <v>125955321</v>
      </c>
      <c r="J34" s="260">
        <v>3105371</v>
      </c>
    </row>
    <row r="35" spans="1:10" x14ac:dyDescent="0.2">
      <c r="A35" s="259" t="s">
        <v>54</v>
      </c>
      <c r="B35" s="260">
        <v>92</v>
      </c>
      <c r="C35" s="260">
        <v>88</v>
      </c>
      <c r="D35" s="256">
        <f t="shared" si="3"/>
        <v>0.95652173913043481</v>
      </c>
      <c r="E35" s="260">
        <v>0</v>
      </c>
      <c r="F35" s="260">
        <v>0</v>
      </c>
      <c r="G35" s="256" t="str">
        <f t="shared" si="1"/>
        <v/>
      </c>
      <c r="H35" s="255">
        <f t="shared" si="2"/>
        <v>92</v>
      </c>
      <c r="I35" s="260">
        <v>1724657</v>
      </c>
      <c r="J35" s="260">
        <v>26438.09</v>
      </c>
    </row>
    <row r="36" spans="1:10" x14ac:dyDescent="0.2">
      <c r="A36" s="261" t="s">
        <v>55</v>
      </c>
      <c r="B36" s="260">
        <v>24</v>
      </c>
      <c r="C36" s="260">
        <v>12</v>
      </c>
      <c r="D36" s="256">
        <f t="shared" si="3"/>
        <v>0.5</v>
      </c>
      <c r="E36" s="260">
        <v>46</v>
      </c>
      <c r="F36" s="260">
        <v>5</v>
      </c>
      <c r="G36" s="256"/>
      <c r="H36" s="255">
        <f t="shared" si="2"/>
        <v>70</v>
      </c>
      <c r="I36" s="260">
        <v>3410198</v>
      </c>
      <c r="J36" s="260">
        <v>69646</v>
      </c>
    </row>
    <row r="37" spans="1:10" x14ac:dyDescent="0.2">
      <c r="A37" s="259" t="s">
        <v>56</v>
      </c>
      <c r="B37" s="260">
        <v>0</v>
      </c>
      <c r="C37" s="260">
        <v>0</v>
      </c>
      <c r="D37" s="256" t="str">
        <f t="shared" si="3"/>
        <v/>
      </c>
      <c r="E37" s="260">
        <v>1</v>
      </c>
      <c r="F37" s="260">
        <v>0</v>
      </c>
      <c r="G37" s="256">
        <f>IF(OR((E37=0),(E37="")),"",(F37/E37))</f>
        <v>0</v>
      </c>
      <c r="H37" s="255">
        <f t="shared" si="2"/>
        <v>1</v>
      </c>
      <c r="I37" s="260">
        <v>0</v>
      </c>
      <c r="J37" s="260">
        <v>0</v>
      </c>
    </row>
    <row r="38" spans="1:10" x14ac:dyDescent="0.2">
      <c r="A38" s="259" t="s">
        <v>57</v>
      </c>
      <c r="B38" s="260">
        <v>7</v>
      </c>
      <c r="C38" s="260">
        <v>7</v>
      </c>
      <c r="D38" s="256">
        <f t="shared" si="3"/>
        <v>1</v>
      </c>
      <c r="E38" s="260">
        <v>2</v>
      </c>
      <c r="F38" s="260">
        <v>0</v>
      </c>
      <c r="G38" s="256">
        <f>IF(OR((E38=0),(E38="")),"",(F38/E38))</f>
        <v>0</v>
      </c>
      <c r="H38" s="255">
        <f t="shared" si="2"/>
        <v>9</v>
      </c>
      <c r="I38" s="260">
        <v>184471</v>
      </c>
      <c r="J38" s="260">
        <v>1845</v>
      </c>
    </row>
    <row r="39" spans="1:10" x14ac:dyDescent="0.2">
      <c r="A39" s="259" t="s">
        <v>58</v>
      </c>
      <c r="B39" s="260">
        <v>0</v>
      </c>
      <c r="C39" s="260">
        <v>0</v>
      </c>
      <c r="D39" s="256" t="str">
        <f t="shared" si="3"/>
        <v/>
      </c>
      <c r="E39" s="260">
        <v>0</v>
      </c>
      <c r="F39" s="260">
        <v>0</v>
      </c>
      <c r="G39" s="256" t="str">
        <f>IF(OR((E39=0),(E39="")),"",(F39/E39))</f>
        <v/>
      </c>
      <c r="H39" s="255">
        <f t="shared" si="2"/>
        <v>0</v>
      </c>
      <c r="I39" s="260">
        <v>0</v>
      </c>
      <c r="J39" s="260">
        <v>0</v>
      </c>
    </row>
    <row r="40" spans="1:10" x14ac:dyDescent="0.2">
      <c r="A40" s="261" t="s">
        <v>59</v>
      </c>
      <c r="B40" s="260">
        <v>43</v>
      </c>
      <c r="C40" s="260">
        <v>7</v>
      </c>
      <c r="D40" s="256">
        <f t="shared" si="3"/>
        <v>0.16279069767441862</v>
      </c>
      <c r="E40" s="260">
        <v>82</v>
      </c>
      <c r="F40" s="260">
        <v>6</v>
      </c>
      <c r="G40" s="256">
        <f>IF(OR((E40=0),(E40="")),"",(F40/E40))</f>
        <v>7.3170731707317069E-2</v>
      </c>
      <c r="H40" s="255">
        <f t="shared" si="2"/>
        <v>125</v>
      </c>
      <c r="I40" s="260">
        <v>1406184</v>
      </c>
      <c r="J40" s="260">
        <v>22285</v>
      </c>
    </row>
    <row r="41" spans="1:10" x14ac:dyDescent="0.2">
      <c r="A41" s="261" t="s">
        <v>60</v>
      </c>
      <c r="B41" s="260">
        <v>1287</v>
      </c>
      <c r="C41" s="260">
        <v>29</v>
      </c>
      <c r="D41" s="256">
        <f t="shared" si="3"/>
        <v>2.2533022533022532E-2</v>
      </c>
      <c r="E41" s="260">
        <v>467</v>
      </c>
      <c r="F41" s="260">
        <v>21</v>
      </c>
      <c r="G41" s="256"/>
      <c r="H41" s="255">
        <f t="shared" si="2"/>
        <v>1754</v>
      </c>
      <c r="I41" s="260">
        <v>36318710</v>
      </c>
      <c r="J41" s="260">
        <v>732177</v>
      </c>
    </row>
    <row r="42" spans="1:10" x14ac:dyDescent="0.2">
      <c r="A42" s="259" t="s">
        <v>61</v>
      </c>
      <c r="B42" s="260">
        <v>1</v>
      </c>
      <c r="C42" s="260">
        <v>1</v>
      </c>
      <c r="D42" s="256">
        <f t="shared" si="3"/>
        <v>1</v>
      </c>
      <c r="E42" s="260">
        <v>27</v>
      </c>
      <c r="F42" s="260">
        <v>4</v>
      </c>
      <c r="G42" s="256">
        <f t="shared" ref="G42:G73" si="4">IF(OR((E42=0),(E42="")),"",(F42/E42))</f>
        <v>0.14814814814814814</v>
      </c>
      <c r="H42" s="255">
        <f t="shared" si="2"/>
        <v>28</v>
      </c>
      <c r="I42" s="260">
        <v>3840627</v>
      </c>
      <c r="J42" s="260">
        <v>80404</v>
      </c>
    </row>
    <row r="43" spans="1:10" x14ac:dyDescent="0.2">
      <c r="A43" s="261" t="s">
        <v>62</v>
      </c>
      <c r="B43" s="260">
        <v>10</v>
      </c>
      <c r="C43" s="260">
        <v>0</v>
      </c>
      <c r="D43" s="256">
        <f t="shared" si="3"/>
        <v>0</v>
      </c>
      <c r="E43" s="260">
        <v>0</v>
      </c>
      <c r="F43" s="260">
        <v>0</v>
      </c>
      <c r="G43" s="256" t="str">
        <f t="shared" si="4"/>
        <v/>
      </c>
      <c r="H43" s="255">
        <f t="shared" si="2"/>
        <v>10</v>
      </c>
      <c r="I43" s="260">
        <v>0</v>
      </c>
      <c r="J43" s="260">
        <v>0</v>
      </c>
    </row>
    <row r="44" spans="1:10" x14ac:dyDescent="0.2">
      <c r="A44" s="259" t="s">
        <v>63</v>
      </c>
      <c r="B44" s="260">
        <v>0</v>
      </c>
      <c r="C44" s="260">
        <v>0</v>
      </c>
      <c r="D44" s="256" t="str">
        <f t="shared" si="3"/>
        <v/>
      </c>
      <c r="E44" s="260">
        <v>0</v>
      </c>
      <c r="F44" s="260">
        <v>0</v>
      </c>
      <c r="G44" s="256" t="str">
        <f t="shared" si="4"/>
        <v/>
      </c>
      <c r="H44" s="255">
        <f t="shared" si="2"/>
        <v>0</v>
      </c>
      <c r="I44" s="260">
        <v>0</v>
      </c>
      <c r="J44" s="260">
        <v>0</v>
      </c>
    </row>
    <row r="45" spans="1:10" x14ac:dyDescent="0.2">
      <c r="A45" s="261" t="s">
        <v>64</v>
      </c>
      <c r="B45" s="260">
        <v>0</v>
      </c>
      <c r="C45" s="260">
        <v>0</v>
      </c>
      <c r="D45" s="256" t="str">
        <f t="shared" si="3"/>
        <v/>
      </c>
      <c r="E45" s="260">
        <v>0</v>
      </c>
      <c r="F45" s="260">
        <v>0</v>
      </c>
      <c r="G45" s="256" t="str">
        <f t="shared" si="4"/>
        <v/>
      </c>
      <c r="H45" s="255">
        <f t="shared" si="2"/>
        <v>0</v>
      </c>
      <c r="I45" s="260"/>
      <c r="J45" s="260"/>
    </row>
    <row r="46" spans="1:10" x14ac:dyDescent="0.2">
      <c r="A46" s="261" t="s">
        <v>65</v>
      </c>
      <c r="B46" s="260">
        <v>11</v>
      </c>
      <c r="C46" s="260">
        <v>1</v>
      </c>
      <c r="D46" s="256">
        <f t="shared" si="3"/>
        <v>9.0909090909090912E-2</v>
      </c>
      <c r="E46" s="260">
        <v>219</v>
      </c>
      <c r="F46" s="260">
        <v>2</v>
      </c>
      <c r="G46" s="256">
        <f t="shared" si="4"/>
        <v>9.1324200913242004E-3</v>
      </c>
      <c r="H46" s="255">
        <f t="shared" si="2"/>
        <v>230</v>
      </c>
      <c r="I46" s="260">
        <v>145174</v>
      </c>
      <c r="J46" s="260">
        <v>2951.49</v>
      </c>
    </row>
    <row r="47" spans="1:10" x14ac:dyDescent="0.2">
      <c r="A47" s="261" t="s">
        <v>66</v>
      </c>
      <c r="B47" s="260">
        <v>13</v>
      </c>
      <c r="C47" s="260">
        <v>0</v>
      </c>
      <c r="D47" s="256">
        <f t="shared" si="3"/>
        <v>0</v>
      </c>
      <c r="E47" s="260">
        <v>23</v>
      </c>
      <c r="F47" s="260">
        <v>0</v>
      </c>
      <c r="G47" s="256">
        <f t="shared" si="4"/>
        <v>0</v>
      </c>
      <c r="H47" s="255">
        <f t="shared" si="2"/>
        <v>36</v>
      </c>
      <c r="I47" s="260">
        <v>0</v>
      </c>
      <c r="J47" s="260">
        <v>0</v>
      </c>
    </row>
    <row r="48" spans="1:10" x14ac:dyDescent="0.2">
      <c r="A48" s="261" t="s">
        <v>67</v>
      </c>
      <c r="B48" s="260">
        <v>0</v>
      </c>
      <c r="C48" s="260">
        <v>0</v>
      </c>
      <c r="D48" s="256" t="str">
        <f t="shared" si="3"/>
        <v/>
      </c>
      <c r="E48" s="260">
        <v>36</v>
      </c>
      <c r="F48" s="260">
        <v>0</v>
      </c>
      <c r="G48" s="256">
        <f t="shared" si="4"/>
        <v>0</v>
      </c>
      <c r="H48" s="255">
        <v>36</v>
      </c>
      <c r="I48" s="260">
        <v>0</v>
      </c>
      <c r="J48" s="260">
        <v>0</v>
      </c>
    </row>
    <row r="49" spans="1:10" x14ac:dyDescent="0.2">
      <c r="A49" s="261" t="s">
        <v>68</v>
      </c>
      <c r="B49" s="260">
        <v>4</v>
      </c>
      <c r="C49" s="260">
        <v>0</v>
      </c>
      <c r="D49" s="256">
        <f t="shared" si="3"/>
        <v>0</v>
      </c>
      <c r="E49" s="260">
        <v>65</v>
      </c>
      <c r="F49" s="260">
        <v>8</v>
      </c>
      <c r="G49" s="256">
        <f t="shared" si="4"/>
        <v>0.12307692307692308</v>
      </c>
      <c r="H49" s="255">
        <f t="shared" ref="H49:H72" si="5">(B49+E49)</f>
        <v>69</v>
      </c>
      <c r="I49" s="260">
        <v>21033654</v>
      </c>
      <c r="J49" s="260">
        <v>302626</v>
      </c>
    </row>
    <row r="50" spans="1:10" x14ac:dyDescent="0.2">
      <c r="A50" s="261" t="s">
        <v>69</v>
      </c>
      <c r="B50" s="260">
        <v>1</v>
      </c>
      <c r="C50" s="260">
        <v>1</v>
      </c>
      <c r="D50" s="256">
        <f t="shared" si="3"/>
        <v>1</v>
      </c>
      <c r="E50" s="260">
        <v>16</v>
      </c>
      <c r="F50" s="260">
        <v>1</v>
      </c>
      <c r="G50" s="256">
        <f t="shared" si="4"/>
        <v>6.25E-2</v>
      </c>
      <c r="H50" s="255">
        <f t="shared" si="5"/>
        <v>17</v>
      </c>
      <c r="I50" s="260">
        <v>0</v>
      </c>
      <c r="J50" s="260">
        <v>569</v>
      </c>
    </row>
    <row r="51" spans="1:10" x14ac:dyDescent="0.2">
      <c r="A51" s="259" t="s">
        <v>70</v>
      </c>
      <c r="B51" s="260">
        <v>21</v>
      </c>
      <c r="C51" s="260">
        <v>9</v>
      </c>
      <c r="D51" s="256">
        <f t="shared" si="3"/>
        <v>0.42857142857142855</v>
      </c>
      <c r="E51" s="260">
        <v>22</v>
      </c>
      <c r="F51" s="260">
        <v>2</v>
      </c>
      <c r="G51" s="256">
        <f t="shared" si="4"/>
        <v>9.0909090909090912E-2</v>
      </c>
      <c r="H51" s="255">
        <f t="shared" si="5"/>
        <v>43</v>
      </c>
      <c r="I51" s="260">
        <v>544420</v>
      </c>
      <c r="J51" s="260">
        <v>6689</v>
      </c>
    </row>
    <row r="52" spans="1:10" x14ac:dyDescent="0.2">
      <c r="A52" s="259" t="s">
        <v>71</v>
      </c>
      <c r="B52" s="260">
        <v>1</v>
      </c>
      <c r="C52" s="260">
        <v>0</v>
      </c>
      <c r="D52" s="256">
        <f t="shared" si="3"/>
        <v>0</v>
      </c>
      <c r="E52" s="260">
        <v>2</v>
      </c>
      <c r="F52" s="260">
        <v>0</v>
      </c>
      <c r="G52" s="256">
        <f t="shared" si="4"/>
        <v>0</v>
      </c>
      <c r="H52" s="255">
        <f t="shared" si="5"/>
        <v>3</v>
      </c>
      <c r="I52" s="260">
        <v>0</v>
      </c>
      <c r="J52" s="260">
        <v>0</v>
      </c>
    </row>
    <row r="53" spans="1:10" x14ac:dyDescent="0.2">
      <c r="A53" s="261" t="s">
        <v>72</v>
      </c>
      <c r="B53" s="260">
        <v>26</v>
      </c>
      <c r="C53" s="260">
        <v>4</v>
      </c>
      <c r="D53" s="256">
        <f t="shared" si="3"/>
        <v>0.15384615384615385</v>
      </c>
      <c r="E53" s="260">
        <v>1205</v>
      </c>
      <c r="F53" s="260">
        <v>116</v>
      </c>
      <c r="G53" s="256">
        <f t="shared" si="4"/>
        <v>9.6265560165975109E-2</v>
      </c>
      <c r="H53" s="255">
        <f t="shared" si="5"/>
        <v>1231</v>
      </c>
      <c r="I53" s="260">
        <v>50197935</v>
      </c>
      <c r="J53" s="260">
        <v>1002597</v>
      </c>
    </row>
    <row r="54" spans="1:10" x14ac:dyDescent="0.2">
      <c r="A54" s="261" t="s">
        <v>73</v>
      </c>
      <c r="B54" s="260">
        <v>8</v>
      </c>
      <c r="C54" s="260">
        <v>1</v>
      </c>
      <c r="D54" s="256">
        <f t="shared" si="3"/>
        <v>0.125</v>
      </c>
      <c r="E54" s="260">
        <v>95</v>
      </c>
      <c r="F54" s="260">
        <v>0</v>
      </c>
      <c r="G54" s="256">
        <f t="shared" si="4"/>
        <v>0</v>
      </c>
      <c r="H54" s="255">
        <f t="shared" si="5"/>
        <v>103</v>
      </c>
      <c r="I54" s="260">
        <v>31176</v>
      </c>
      <c r="J54" s="260">
        <v>519.78</v>
      </c>
    </row>
    <row r="55" spans="1:10" x14ac:dyDescent="0.2">
      <c r="A55" s="261" t="s">
        <v>74</v>
      </c>
      <c r="B55" s="260">
        <v>297</v>
      </c>
      <c r="C55" s="260">
        <v>244</v>
      </c>
      <c r="D55" s="256">
        <f t="shared" si="3"/>
        <v>0.82154882154882158</v>
      </c>
      <c r="E55" s="260">
        <v>2646</v>
      </c>
      <c r="F55" s="260">
        <v>974</v>
      </c>
      <c r="G55" s="256">
        <f t="shared" si="4"/>
        <v>0.36810279667422524</v>
      </c>
      <c r="H55" s="255">
        <f t="shared" si="5"/>
        <v>2943</v>
      </c>
      <c r="I55" s="260">
        <v>221431630</v>
      </c>
      <c r="J55" s="260">
        <v>4758691</v>
      </c>
    </row>
    <row r="56" spans="1:10" x14ac:dyDescent="0.2">
      <c r="A56" s="261" t="s">
        <v>75</v>
      </c>
      <c r="B56" s="260">
        <v>127</v>
      </c>
      <c r="C56" s="260">
        <v>4</v>
      </c>
      <c r="D56" s="256">
        <f t="shared" ref="D56:D73" si="6">IF(OR((B56=0),(B56="")),"",(C56/B56))</f>
        <v>3.1496062992125984E-2</v>
      </c>
      <c r="E56" s="260">
        <v>204</v>
      </c>
      <c r="F56" s="260">
        <v>1</v>
      </c>
      <c r="G56" s="256">
        <f t="shared" si="4"/>
        <v>4.9019607843137254E-3</v>
      </c>
      <c r="H56" s="255">
        <f t="shared" si="5"/>
        <v>331</v>
      </c>
      <c r="I56" s="260">
        <v>249360</v>
      </c>
      <c r="J56" s="260">
        <v>4822</v>
      </c>
    </row>
    <row r="57" spans="1:10" x14ac:dyDescent="0.2">
      <c r="A57" s="259" t="s">
        <v>76</v>
      </c>
      <c r="B57" s="260">
        <v>123</v>
      </c>
      <c r="C57" s="260">
        <v>42</v>
      </c>
      <c r="D57" s="256">
        <f t="shared" si="6"/>
        <v>0.34146341463414637</v>
      </c>
      <c r="E57" s="260">
        <v>586</v>
      </c>
      <c r="F57" s="260">
        <v>62</v>
      </c>
      <c r="G57" s="256">
        <f t="shared" si="4"/>
        <v>0.10580204778156997</v>
      </c>
      <c r="H57" s="255">
        <f t="shared" si="5"/>
        <v>709</v>
      </c>
      <c r="I57" s="260">
        <v>13182200</v>
      </c>
      <c r="J57" s="260">
        <v>303207.59999999998</v>
      </c>
    </row>
    <row r="58" spans="1:10" x14ac:dyDescent="0.2">
      <c r="A58" s="261" t="s">
        <v>77</v>
      </c>
      <c r="B58" s="260">
        <v>19</v>
      </c>
      <c r="C58" s="260">
        <v>16</v>
      </c>
      <c r="D58" s="256">
        <f t="shared" si="6"/>
        <v>0.84210526315789469</v>
      </c>
      <c r="E58" s="260">
        <v>112</v>
      </c>
      <c r="F58" s="260">
        <v>30</v>
      </c>
      <c r="G58" s="256">
        <f t="shared" si="4"/>
        <v>0.26785714285714285</v>
      </c>
      <c r="H58" s="255">
        <f t="shared" si="5"/>
        <v>131</v>
      </c>
      <c r="I58" s="260">
        <v>6443221</v>
      </c>
      <c r="J58" s="260">
        <v>180200</v>
      </c>
    </row>
    <row r="59" spans="1:10" x14ac:dyDescent="0.2">
      <c r="A59" s="259" t="s">
        <v>78</v>
      </c>
      <c r="B59" s="260">
        <v>2</v>
      </c>
      <c r="C59" s="260">
        <v>2</v>
      </c>
      <c r="D59" s="256">
        <f t="shared" si="6"/>
        <v>1</v>
      </c>
      <c r="E59" s="260">
        <v>17</v>
      </c>
      <c r="F59" s="260">
        <v>2</v>
      </c>
      <c r="G59" s="256">
        <f t="shared" si="4"/>
        <v>0.11764705882352941</v>
      </c>
      <c r="H59" s="255">
        <f t="shared" si="5"/>
        <v>19</v>
      </c>
      <c r="I59" s="260">
        <v>3349742</v>
      </c>
      <c r="J59" s="260">
        <v>65353.46</v>
      </c>
    </row>
    <row r="60" spans="1:10" x14ac:dyDescent="0.2">
      <c r="A60" s="261" t="s">
        <v>79</v>
      </c>
      <c r="B60" s="260">
        <v>13</v>
      </c>
      <c r="C60" s="260">
        <v>4</v>
      </c>
      <c r="D60" s="256">
        <f t="shared" si="6"/>
        <v>0.30769230769230771</v>
      </c>
      <c r="E60" s="260">
        <v>79</v>
      </c>
      <c r="F60" s="260">
        <v>3</v>
      </c>
      <c r="G60" s="256">
        <f t="shared" si="4"/>
        <v>3.7974683544303799E-2</v>
      </c>
      <c r="H60" s="255">
        <f t="shared" si="5"/>
        <v>92</v>
      </c>
      <c r="I60" s="260">
        <v>488470</v>
      </c>
      <c r="J60" s="260">
        <v>8676</v>
      </c>
    </row>
    <row r="61" spans="1:10" x14ac:dyDescent="0.2">
      <c r="A61" s="261" t="s">
        <v>80</v>
      </c>
      <c r="B61" s="260">
        <v>6</v>
      </c>
      <c r="C61" s="260">
        <v>0</v>
      </c>
      <c r="D61" s="256">
        <f t="shared" si="6"/>
        <v>0</v>
      </c>
      <c r="E61" s="260">
        <v>41</v>
      </c>
      <c r="F61" s="260">
        <v>5</v>
      </c>
      <c r="G61" s="256">
        <f t="shared" si="4"/>
        <v>0.12195121951219512</v>
      </c>
      <c r="H61" s="255">
        <f t="shared" si="5"/>
        <v>47</v>
      </c>
      <c r="I61" s="260">
        <v>1603092</v>
      </c>
      <c r="J61" s="260">
        <v>39342.94</v>
      </c>
    </row>
    <row r="62" spans="1:10" x14ac:dyDescent="0.2">
      <c r="A62" s="259" t="s">
        <v>81</v>
      </c>
      <c r="B62" s="260">
        <v>5</v>
      </c>
      <c r="C62" s="260">
        <v>1</v>
      </c>
      <c r="D62" s="256">
        <f t="shared" si="6"/>
        <v>0.2</v>
      </c>
      <c r="E62" s="260">
        <v>13</v>
      </c>
      <c r="F62" s="260">
        <v>3</v>
      </c>
      <c r="G62" s="256">
        <f t="shared" si="4"/>
        <v>0.23076923076923078</v>
      </c>
      <c r="H62" s="255">
        <f t="shared" si="5"/>
        <v>18</v>
      </c>
      <c r="I62" s="260">
        <v>18520790</v>
      </c>
      <c r="J62" s="260">
        <v>191302.23</v>
      </c>
    </row>
    <row r="63" spans="1:10" x14ac:dyDescent="0.2">
      <c r="A63" s="261" t="s">
        <v>82</v>
      </c>
      <c r="B63" s="260">
        <v>27</v>
      </c>
      <c r="C63" s="260">
        <v>0</v>
      </c>
      <c r="D63" s="256">
        <f t="shared" si="6"/>
        <v>0</v>
      </c>
      <c r="E63" s="260">
        <v>400</v>
      </c>
      <c r="F63" s="260">
        <v>29</v>
      </c>
      <c r="G63" s="256">
        <f t="shared" si="4"/>
        <v>7.2499999999999995E-2</v>
      </c>
      <c r="H63" s="255">
        <f t="shared" si="5"/>
        <v>427</v>
      </c>
      <c r="I63" s="260">
        <v>10532493</v>
      </c>
      <c r="J63" s="260">
        <v>160382.09</v>
      </c>
    </row>
    <row r="64" spans="1:10" x14ac:dyDescent="0.2">
      <c r="A64" s="261" t="s">
        <v>83</v>
      </c>
      <c r="B64" s="260">
        <v>30</v>
      </c>
      <c r="C64" s="260">
        <v>5</v>
      </c>
      <c r="D64" s="256">
        <f t="shared" si="6"/>
        <v>0.16666666666666666</v>
      </c>
      <c r="E64" s="260">
        <v>368</v>
      </c>
      <c r="F64" s="260">
        <v>45</v>
      </c>
      <c r="G64" s="256">
        <f t="shared" si="4"/>
        <v>0.12228260869565218</v>
      </c>
      <c r="H64" s="255">
        <f t="shared" si="5"/>
        <v>398</v>
      </c>
      <c r="I64" s="260">
        <v>38567808</v>
      </c>
      <c r="J64" s="260">
        <v>740976</v>
      </c>
    </row>
    <row r="65" spans="1:10" x14ac:dyDescent="0.2">
      <c r="A65" s="259" t="s">
        <v>84</v>
      </c>
      <c r="B65" s="260">
        <v>0</v>
      </c>
      <c r="C65" s="260">
        <v>0</v>
      </c>
      <c r="D65" s="256" t="str">
        <f t="shared" si="6"/>
        <v/>
      </c>
      <c r="E65" s="260">
        <v>0</v>
      </c>
      <c r="F65" s="260">
        <v>0</v>
      </c>
      <c r="G65" s="256" t="str">
        <f t="shared" si="4"/>
        <v/>
      </c>
      <c r="H65" s="255">
        <f t="shared" si="5"/>
        <v>0</v>
      </c>
      <c r="I65" s="260">
        <v>0</v>
      </c>
      <c r="J65" s="260">
        <v>0</v>
      </c>
    </row>
    <row r="66" spans="1:10" x14ac:dyDescent="0.2">
      <c r="A66" s="259" t="s">
        <v>85</v>
      </c>
      <c r="B66" s="260">
        <v>3</v>
      </c>
      <c r="C66" s="260">
        <v>0</v>
      </c>
      <c r="D66" s="256">
        <f t="shared" si="6"/>
        <v>0</v>
      </c>
      <c r="E66" s="260">
        <v>16</v>
      </c>
      <c r="F66" s="260">
        <v>0</v>
      </c>
      <c r="G66" s="256">
        <f t="shared" si="4"/>
        <v>0</v>
      </c>
      <c r="H66" s="255">
        <f t="shared" si="5"/>
        <v>19</v>
      </c>
      <c r="I66" s="260">
        <v>0</v>
      </c>
      <c r="J66" s="260">
        <v>0</v>
      </c>
    </row>
    <row r="67" spans="1:10" x14ac:dyDescent="0.2">
      <c r="A67" s="259" t="s">
        <v>86</v>
      </c>
      <c r="B67" s="260">
        <v>0</v>
      </c>
      <c r="C67" s="260">
        <v>0</v>
      </c>
      <c r="D67" s="256" t="str">
        <f t="shared" si="6"/>
        <v/>
      </c>
      <c r="E67" s="260">
        <v>0</v>
      </c>
      <c r="F67" s="260">
        <v>0</v>
      </c>
      <c r="G67" s="256" t="str">
        <f t="shared" si="4"/>
        <v/>
      </c>
      <c r="H67" s="255">
        <f t="shared" si="5"/>
        <v>0</v>
      </c>
      <c r="I67" s="260">
        <v>0</v>
      </c>
      <c r="J67" s="260">
        <v>0</v>
      </c>
    </row>
    <row r="68" spans="1:10" x14ac:dyDescent="0.2">
      <c r="A68" s="259" t="s">
        <v>87</v>
      </c>
      <c r="B68" s="260">
        <v>10</v>
      </c>
      <c r="C68" s="260">
        <v>10</v>
      </c>
      <c r="D68" s="256">
        <f t="shared" si="6"/>
        <v>1</v>
      </c>
      <c r="E68" s="260">
        <v>12</v>
      </c>
      <c r="F68" s="260">
        <v>10</v>
      </c>
      <c r="G68" s="256">
        <f t="shared" si="4"/>
        <v>0.83333333333333337</v>
      </c>
      <c r="H68" s="255">
        <f t="shared" si="5"/>
        <v>22</v>
      </c>
      <c r="I68" s="260">
        <v>245269</v>
      </c>
      <c r="J68" s="260">
        <v>4889</v>
      </c>
    </row>
    <row r="69" spans="1:10" x14ac:dyDescent="0.2">
      <c r="A69" s="261" t="s">
        <v>88</v>
      </c>
      <c r="B69" s="260">
        <v>1767</v>
      </c>
      <c r="C69" s="260">
        <v>2</v>
      </c>
      <c r="D69" s="256">
        <f t="shared" si="6"/>
        <v>1.1318619128466328E-3</v>
      </c>
      <c r="E69" s="260">
        <v>804</v>
      </c>
      <c r="F69" s="260">
        <v>316</v>
      </c>
      <c r="G69" s="256">
        <f t="shared" si="4"/>
        <v>0.39303482587064675</v>
      </c>
      <c r="H69" s="255">
        <f t="shared" si="5"/>
        <v>2571</v>
      </c>
      <c r="I69" s="260">
        <v>29402899</v>
      </c>
      <c r="J69" s="260">
        <v>702353</v>
      </c>
    </row>
    <row r="70" spans="1:10" x14ac:dyDescent="0.2">
      <c r="A70" s="259" t="s">
        <v>89</v>
      </c>
      <c r="B70" s="260">
        <v>0</v>
      </c>
      <c r="C70" s="260">
        <v>0</v>
      </c>
      <c r="D70" s="256" t="str">
        <f t="shared" si="6"/>
        <v/>
      </c>
      <c r="E70" s="260">
        <v>0</v>
      </c>
      <c r="F70" s="260">
        <v>0</v>
      </c>
      <c r="G70" s="256" t="str">
        <f t="shared" si="4"/>
        <v/>
      </c>
      <c r="H70" s="255">
        <f t="shared" si="5"/>
        <v>0</v>
      </c>
      <c r="I70" s="260">
        <v>0</v>
      </c>
      <c r="J70" s="260">
        <v>0</v>
      </c>
    </row>
    <row r="71" spans="1:10" x14ac:dyDescent="0.2">
      <c r="A71" s="259" t="s">
        <v>90</v>
      </c>
      <c r="B71" s="260">
        <v>2</v>
      </c>
      <c r="C71" s="260">
        <v>1</v>
      </c>
      <c r="D71" s="256">
        <f t="shared" si="6"/>
        <v>0.5</v>
      </c>
      <c r="E71" s="260">
        <v>6</v>
      </c>
      <c r="F71" s="260">
        <v>0</v>
      </c>
      <c r="G71" s="256">
        <f t="shared" si="4"/>
        <v>0</v>
      </c>
      <c r="H71" s="255">
        <f t="shared" si="5"/>
        <v>8</v>
      </c>
      <c r="I71" s="260">
        <v>25000</v>
      </c>
      <c r="J71" s="260">
        <v>391.17</v>
      </c>
    </row>
    <row r="72" spans="1:10" x14ac:dyDescent="0.2">
      <c r="A72" s="261" t="s">
        <v>91</v>
      </c>
      <c r="B72" s="260">
        <v>23</v>
      </c>
      <c r="C72" s="260">
        <v>1</v>
      </c>
      <c r="D72" s="256">
        <f t="shared" si="6"/>
        <v>4.3478260869565216E-2</v>
      </c>
      <c r="E72" s="260"/>
      <c r="F72" s="260"/>
      <c r="G72" s="256" t="str">
        <f t="shared" si="4"/>
        <v/>
      </c>
      <c r="H72" s="255">
        <f t="shared" si="5"/>
        <v>23</v>
      </c>
      <c r="I72" s="260">
        <v>17828</v>
      </c>
      <c r="J72" s="260">
        <v>323</v>
      </c>
    </row>
    <row r="73" spans="1:10" x14ac:dyDescent="0.2">
      <c r="A73" s="259" t="s">
        <v>92</v>
      </c>
      <c r="B73" s="258">
        <f>SUM(B4:B72)</f>
        <v>15610</v>
      </c>
      <c r="C73" s="258">
        <f>SUM(C4:C72)</f>
        <v>2660</v>
      </c>
      <c r="D73" s="256">
        <f t="shared" si="6"/>
        <v>0.17040358744394618</v>
      </c>
      <c r="E73" s="258">
        <f>SUM(E4:E72)</f>
        <v>43100</v>
      </c>
      <c r="F73" s="257">
        <f>SUM(F4:F72)</f>
        <v>12479</v>
      </c>
      <c r="G73" s="256">
        <f t="shared" si="4"/>
        <v>0.28953596287703015</v>
      </c>
      <c r="H73" s="255">
        <f>SUM(H4:H72)</f>
        <v>58710</v>
      </c>
      <c r="I73" s="255">
        <f>SUM(I4:I72)</f>
        <v>2452724431</v>
      </c>
      <c r="J73" s="255">
        <f>SUM(J4:J72)</f>
        <v>56392973.910000004</v>
      </c>
    </row>
    <row r="74" spans="1:10" x14ac:dyDescent="0.2">
      <c r="A74" s="254"/>
      <c r="B74" s="252"/>
      <c r="C74" s="248" t="s">
        <v>129</v>
      </c>
      <c r="D74" s="253"/>
      <c r="E74" s="252"/>
      <c r="F74" s="253"/>
      <c r="G74" s="253"/>
      <c r="H74" s="252"/>
      <c r="I74" s="247"/>
      <c r="J74" s="246"/>
    </row>
    <row r="75" spans="1:10" x14ac:dyDescent="0.2">
      <c r="A75" s="247"/>
      <c r="B75" s="248"/>
      <c r="C75" s="248" t="s">
        <v>128</v>
      </c>
      <c r="D75" s="250"/>
      <c r="E75" s="249"/>
      <c r="F75" s="251"/>
      <c r="G75" s="250"/>
      <c r="H75" s="249"/>
      <c r="I75" s="249"/>
      <c r="J75" s="246"/>
    </row>
    <row r="76" spans="1:10" x14ac:dyDescent="0.2">
      <c r="A76" s="438" t="s">
        <v>163</v>
      </c>
      <c r="B76" s="248"/>
      <c r="C76" s="248"/>
      <c r="D76" s="248"/>
      <c r="E76" s="248"/>
      <c r="F76" s="248"/>
      <c r="G76" s="248"/>
      <c r="H76" s="248"/>
      <c r="I76" s="247"/>
      <c r="J76" s="246"/>
    </row>
    <row r="77" spans="1:10" x14ac:dyDescent="0.2">
      <c r="A77" s="439"/>
    </row>
    <row r="78" spans="1:10" x14ac:dyDescent="0.2">
      <c r="A78" s="439"/>
    </row>
    <row r="79" spans="1:10" x14ac:dyDescent="0.2">
      <c r="A79" s="439"/>
    </row>
  </sheetData>
  <mergeCells count="3">
    <mergeCell ref="A76:A79"/>
    <mergeCell ref="B2:C4"/>
    <mergeCell ref="E2:F4"/>
  </mergeCells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8"/>
  <sheetViews>
    <sheetView workbookViewId="0">
      <selection sqref="A1:C1"/>
    </sheetView>
  </sheetViews>
  <sheetFormatPr defaultRowHeight="12.75" x14ac:dyDescent="0.2"/>
  <cols>
    <col min="1" max="1" width="15.7109375" style="84" customWidth="1"/>
    <col min="2" max="7" width="9.140625" style="84" customWidth="1"/>
    <col min="8" max="8" width="10" style="183" customWidth="1"/>
    <col min="9" max="9" width="8.42578125" style="84" customWidth="1"/>
    <col min="10" max="10" width="13.28515625" style="84" customWidth="1"/>
    <col min="11" max="11" width="14" style="84" customWidth="1"/>
    <col min="12" max="12" width="9.140625" style="168"/>
    <col min="13" max="16384" width="9.140625" style="84"/>
  </cols>
  <sheetData>
    <row r="1" spans="1:12" x14ac:dyDescent="0.2">
      <c r="A1" s="458" t="s">
        <v>97</v>
      </c>
      <c r="B1" s="459"/>
      <c r="C1" s="459"/>
      <c r="D1" s="78"/>
      <c r="E1" s="79"/>
      <c r="F1" s="80" t="s">
        <v>136</v>
      </c>
      <c r="G1" s="81">
        <f>COUNTA(B6:B72)</f>
        <v>67</v>
      </c>
      <c r="H1" s="81"/>
      <c r="I1" s="79" t="s">
        <v>2</v>
      </c>
      <c r="J1" s="82"/>
      <c r="K1" s="83"/>
    </row>
    <row r="2" spans="1:12" ht="12.75" customHeight="1" x14ac:dyDescent="0.2">
      <c r="A2" s="85" t="s">
        <v>3</v>
      </c>
      <c r="B2" s="460" t="s">
        <v>137</v>
      </c>
      <c r="C2" s="461"/>
      <c r="D2" s="299" t="s">
        <v>4</v>
      </c>
      <c r="E2" s="446" t="s">
        <v>138</v>
      </c>
      <c r="F2" s="447"/>
      <c r="G2" s="300" t="s">
        <v>5</v>
      </c>
      <c r="H2" s="299" t="s">
        <v>140</v>
      </c>
      <c r="I2" s="299" t="s">
        <v>7</v>
      </c>
      <c r="J2" s="301" t="s">
        <v>8</v>
      </c>
      <c r="K2" s="301" t="s">
        <v>9</v>
      </c>
    </row>
    <row r="3" spans="1:12" x14ac:dyDescent="0.2">
      <c r="A3" s="42">
        <v>41683</v>
      </c>
      <c r="B3" s="462"/>
      <c r="C3" s="463"/>
      <c r="D3" s="314" t="s">
        <v>10</v>
      </c>
      <c r="E3" s="450"/>
      <c r="F3" s="451"/>
      <c r="G3" s="307" t="s">
        <v>10</v>
      </c>
      <c r="H3" s="316" t="s">
        <v>12</v>
      </c>
      <c r="I3" s="316" t="s">
        <v>0</v>
      </c>
      <c r="J3" s="307" t="s">
        <v>13</v>
      </c>
      <c r="K3" s="307" t="s">
        <v>14</v>
      </c>
    </row>
    <row r="4" spans="1:12" x14ac:dyDescent="0.2">
      <c r="A4" s="317"/>
      <c r="B4" s="464"/>
      <c r="C4" s="465"/>
      <c r="D4" s="316" t="s">
        <v>139</v>
      </c>
      <c r="E4" s="448"/>
      <c r="F4" s="449"/>
      <c r="G4" s="303" t="s">
        <v>139</v>
      </c>
      <c r="H4" s="312" t="s">
        <v>16</v>
      </c>
      <c r="I4" s="303" t="s">
        <v>10</v>
      </c>
      <c r="J4" s="307" t="s">
        <v>17</v>
      </c>
      <c r="K4" s="307" t="s">
        <v>18</v>
      </c>
    </row>
    <row r="5" spans="1:12" ht="33.75" x14ac:dyDescent="0.2">
      <c r="A5" s="302" t="s">
        <v>19</v>
      </c>
      <c r="B5" s="304" t="s">
        <v>20</v>
      </c>
      <c r="C5" s="304" t="s">
        <v>21</v>
      </c>
      <c r="D5" s="308" t="s">
        <v>21</v>
      </c>
      <c r="E5" s="304" t="s">
        <v>20</v>
      </c>
      <c r="F5" s="304" t="s">
        <v>11</v>
      </c>
      <c r="G5" s="306" t="s">
        <v>21</v>
      </c>
      <c r="H5" s="308" t="s">
        <v>22</v>
      </c>
      <c r="I5" s="308" t="s">
        <v>139</v>
      </c>
      <c r="J5" s="305" t="s">
        <v>23</v>
      </c>
      <c r="K5" s="307" t="s">
        <v>24</v>
      </c>
      <c r="L5" s="309" t="s">
        <v>98</v>
      </c>
    </row>
    <row r="6" spans="1:12" s="91" customFormat="1" x14ac:dyDescent="0.2">
      <c r="A6" s="87" t="s">
        <v>25</v>
      </c>
      <c r="B6" s="88">
        <v>311</v>
      </c>
      <c r="C6" s="88">
        <v>270</v>
      </c>
      <c r="D6" s="89">
        <f t="shared" ref="D6:D69" si="0">IF(OR((B6=0),(B6="")),"",(C6/B6))</f>
        <v>0.86816720257234725</v>
      </c>
      <c r="E6" s="88">
        <v>889</v>
      </c>
      <c r="F6" s="88">
        <v>72</v>
      </c>
      <c r="G6" s="89">
        <f t="shared" ref="G6:G69" si="1">IF(OR((E6=0),(E6="")),"",(F6/E6))</f>
        <v>8.0989876265466818E-2</v>
      </c>
      <c r="H6" s="90">
        <v>419</v>
      </c>
      <c r="I6" s="90">
        <v>1200</v>
      </c>
      <c r="J6" s="88">
        <v>33435864</v>
      </c>
      <c r="K6" s="88">
        <v>834017</v>
      </c>
      <c r="L6" s="169">
        <f t="shared" ref="L6:L37" si="2">C6+F6</f>
        <v>342</v>
      </c>
    </row>
    <row r="7" spans="1:12" s="91" customFormat="1" x14ac:dyDescent="0.2">
      <c r="A7" s="87" t="s">
        <v>26</v>
      </c>
      <c r="B7" s="88">
        <v>0</v>
      </c>
      <c r="C7" s="88">
        <v>0</v>
      </c>
      <c r="D7" s="89" t="str">
        <f t="shared" si="0"/>
        <v/>
      </c>
      <c r="E7" s="88">
        <v>11</v>
      </c>
      <c r="F7" s="88">
        <v>0</v>
      </c>
      <c r="G7" s="89">
        <f t="shared" si="1"/>
        <v>0</v>
      </c>
      <c r="H7" s="90">
        <v>11</v>
      </c>
      <c r="I7" s="90">
        <v>11</v>
      </c>
      <c r="J7" s="88">
        <v>0</v>
      </c>
      <c r="K7" s="88">
        <v>0</v>
      </c>
      <c r="L7" s="169">
        <f t="shared" si="2"/>
        <v>0</v>
      </c>
    </row>
    <row r="8" spans="1:12" s="91" customFormat="1" x14ac:dyDescent="0.2">
      <c r="A8" s="87" t="s">
        <v>27</v>
      </c>
      <c r="B8" s="88">
        <v>6</v>
      </c>
      <c r="C8" s="88">
        <v>0</v>
      </c>
      <c r="D8" s="89">
        <f t="shared" si="0"/>
        <v>0</v>
      </c>
      <c r="E8" s="88">
        <v>1039</v>
      </c>
      <c r="F8" s="88">
        <v>34</v>
      </c>
      <c r="G8" s="89">
        <f t="shared" si="1"/>
        <v>3.2723772858517804E-2</v>
      </c>
      <c r="H8" s="90">
        <v>801</v>
      </c>
      <c r="I8" s="90">
        <v>1045</v>
      </c>
      <c r="J8" s="88">
        <v>4348549</v>
      </c>
      <c r="K8" s="88">
        <v>55754.68</v>
      </c>
      <c r="L8" s="169">
        <f t="shared" si="2"/>
        <v>34</v>
      </c>
    </row>
    <row r="9" spans="1:12" s="91" customFormat="1" x14ac:dyDescent="0.2">
      <c r="A9" s="87" t="s">
        <v>28</v>
      </c>
      <c r="B9" s="88">
        <v>2</v>
      </c>
      <c r="C9" s="88">
        <v>0</v>
      </c>
      <c r="D9" s="89">
        <f t="shared" si="0"/>
        <v>0</v>
      </c>
      <c r="E9" s="88">
        <v>13</v>
      </c>
      <c r="F9" s="88">
        <v>0</v>
      </c>
      <c r="G9" s="89">
        <f t="shared" si="1"/>
        <v>0</v>
      </c>
      <c r="H9" s="90">
        <v>11</v>
      </c>
      <c r="I9" s="90">
        <v>15</v>
      </c>
      <c r="J9" s="88">
        <v>0</v>
      </c>
      <c r="K9" s="88">
        <v>0</v>
      </c>
      <c r="L9" s="169">
        <f t="shared" si="2"/>
        <v>0</v>
      </c>
    </row>
    <row r="10" spans="1:12" s="91" customFormat="1" x14ac:dyDescent="0.2">
      <c r="A10" s="87" t="s">
        <v>29</v>
      </c>
      <c r="B10" s="86">
        <v>277</v>
      </c>
      <c r="C10" s="88">
        <v>58</v>
      </c>
      <c r="D10" s="89">
        <f t="shared" si="0"/>
        <v>0.20938628158844766</v>
      </c>
      <c r="E10" s="88">
        <v>2737</v>
      </c>
      <c r="F10" s="88">
        <v>408</v>
      </c>
      <c r="G10" s="89">
        <f t="shared" si="1"/>
        <v>0.14906832298136646</v>
      </c>
      <c r="H10" s="90">
        <v>1342</v>
      </c>
      <c r="I10" s="90">
        <v>3014</v>
      </c>
      <c r="J10" s="88">
        <v>31731044</v>
      </c>
      <c r="K10" s="88">
        <v>543356.74</v>
      </c>
      <c r="L10" s="169">
        <f t="shared" si="2"/>
        <v>466</v>
      </c>
    </row>
    <row r="11" spans="1:12" s="91" customFormat="1" x14ac:dyDescent="0.2">
      <c r="A11" s="92" t="s">
        <v>30</v>
      </c>
      <c r="B11" s="88">
        <v>3130</v>
      </c>
      <c r="C11" s="88">
        <v>38</v>
      </c>
      <c r="D11" s="89">
        <f t="shared" si="0"/>
        <v>1.2140575079872205E-2</v>
      </c>
      <c r="E11" s="88">
        <v>42973</v>
      </c>
      <c r="F11" s="88">
        <v>3388</v>
      </c>
      <c r="G11" s="89">
        <f t="shared" si="1"/>
        <v>7.8840201987294342E-2</v>
      </c>
      <c r="H11" s="90">
        <v>29078</v>
      </c>
      <c r="I11" s="90">
        <v>46103</v>
      </c>
      <c r="J11" s="88">
        <v>393708687</v>
      </c>
      <c r="K11" s="88">
        <v>8250804</v>
      </c>
      <c r="L11" s="169">
        <f t="shared" si="2"/>
        <v>3426</v>
      </c>
    </row>
    <row r="12" spans="1:12" s="91" customFormat="1" x14ac:dyDescent="0.2">
      <c r="A12" s="87" t="s">
        <v>31</v>
      </c>
      <c r="B12" s="88">
        <v>0</v>
      </c>
      <c r="C12" s="88">
        <v>0</v>
      </c>
      <c r="D12" s="89" t="str">
        <f t="shared" si="0"/>
        <v/>
      </c>
      <c r="E12" s="88">
        <v>2</v>
      </c>
      <c r="F12" s="88">
        <v>0</v>
      </c>
      <c r="G12" s="89">
        <f t="shared" si="1"/>
        <v>0</v>
      </c>
      <c r="H12" s="90">
        <v>0</v>
      </c>
      <c r="I12" s="90">
        <v>2</v>
      </c>
      <c r="J12" s="88">
        <v>0</v>
      </c>
      <c r="K12" s="88">
        <v>0</v>
      </c>
      <c r="L12" s="169">
        <f t="shared" si="2"/>
        <v>0</v>
      </c>
    </row>
    <row r="13" spans="1:12" s="91" customFormat="1" x14ac:dyDescent="0.2">
      <c r="A13" s="87" t="s">
        <v>32</v>
      </c>
      <c r="B13" s="88">
        <v>16</v>
      </c>
      <c r="C13" s="88">
        <v>0</v>
      </c>
      <c r="D13" s="89">
        <f t="shared" si="0"/>
        <v>0</v>
      </c>
      <c r="E13" s="88">
        <v>890</v>
      </c>
      <c r="F13" s="88">
        <v>17</v>
      </c>
      <c r="G13" s="89">
        <f t="shared" si="1"/>
        <v>1.9101123595505618E-2</v>
      </c>
      <c r="H13" s="90">
        <v>477</v>
      </c>
      <c r="I13" s="90">
        <v>906</v>
      </c>
      <c r="J13" s="88">
        <v>4254071</v>
      </c>
      <c r="K13" s="93">
        <v>68837.649999999994</v>
      </c>
      <c r="L13" s="169">
        <f t="shared" si="2"/>
        <v>17</v>
      </c>
    </row>
    <row r="14" spans="1:12" s="91" customFormat="1" x14ac:dyDescent="0.2">
      <c r="A14" s="87" t="s">
        <v>33</v>
      </c>
      <c r="B14" s="88">
        <v>221</v>
      </c>
      <c r="C14" s="88">
        <v>0</v>
      </c>
      <c r="D14" s="89">
        <f t="shared" si="0"/>
        <v>0</v>
      </c>
      <c r="E14" s="88">
        <v>432</v>
      </c>
      <c r="F14" s="88">
        <v>4</v>
      </c>
      <c r="G14" s="89">
        <f t="shared" si="1"/>
        <v>9.2592592592592587E-3</v>
      </c>
      <c r="H14" s="90">
        <v>550</v>
      </c>
      <c r="I14" s="90">
        <v>653</v>
      </c>
      <c r="J14" s="88">
        <v>182284</v>
      </c>
      <c r="K14" s="88">
        <v>2952</v>
      </c>
      <c r="L14" s="169">
        <f t="shared" si="2"/>
        <v>4</v>
      </c>
    </row>
    <row r="15" spans="1:12" s="91" customFormat="1" x14ac:dyDescent="0.2">
      <c r="A15" s="87" t="s">
        <v>34</v>
      </c>
      <c r="B15" s="88">
        <v>37</v>
      </c>
      <c r="C15" s="88">
        <v>35</v>
      </c>
      <c r="D15" s="89">
        <f t="shared" si="0"/>
        <v>0.94594594594594594</v>
      </c>
      <c r="E15" s="88">
        <v>207</v>
      </c>
      <c r="F15" s="88">
        <v>0</v>
      </c>
      <c r="G15" s="89">
        <f t="shared" si="1"/>
        <v>0</v>
      </c>
      <c r="H15" s="90">
        <v>188</v>
      </c>
      <c r="I15" s="90">
        <v>244</v>
      </c>
      <c r="J15" s="88">
        <v>1785144</v>
      </c>
      <c r="K15" s="88">
        <v>132978.94</v>
      </c>
      <c r="L15" s="169">
        <f t="shared" si="2"/>
        <v>35</v>
      </c>
    </row>
    <row r="16" spans="1:12" s="91" customFormat="1" x14ac:dyDescent="0.2">
      <c r="A16" s="87" t="s">
        <v>35</v>
      </c>
      <c r="B16" s="88">
        <v>117</v>
      </c>
      <c r="C16" s="88">
        <v>23</v>
      </c>
      <c r="D16" s="89">
        <f t="shared" si="0"/>
        <v>0.19658119658119658</v>
      </c>
      <c r="E16" s="88">
        <v>2622</v>
      </c>
      <c r="F16" s="88">
        <v>32</v>
      </c>
      <c r="G16" s="89">
        <f t="shared" si="1"/>
        <v>1.2204424103737605E-2</v>
      </c>
      <c r="H16" s="90">
        <v>1826</v>
      </c>
      <c r="I16" s="90">
        <v>2739</v>
      </c>
      <c r="J16" s="88">
        <v>20082864</v>
      </c>
      <c r="K16" s="88">
        <v>235049.59</v>
      </c>
      <c r="L16" s="169">
        <f t="shared" si="2"/>
        <v>55</v>
      </c>
    </row>
    <row r="17" spans="1:15" s="91" customFormat="1" x14ac:dyDescent="0.2">
      <c r="A17" s="87" t="s">
        <v>36</v>
      </c>
      <c r="B17" s="88">
        <v>67</v>
      </c>
      <c r="C17" s="88">
        <v>0</v>
      </c>
      <c r="D17" s="89">
        <f t="shared" si="0"/>
        <v>0</v>
      </c>
      <c r="E17" s="88">
        <v>42</v>
      </c>
      <c r="F17" s="88">
        <v>0</v>
      </c>
      <c r="G17" s="89">
        <f t="shared" si="1"/>
        <v>0</v>
      </c>
      <c r="H17" s="90">
        <v>108</v>
      </c>
      <c r="I17" s="90">
        <v>109</v>
      </c>
      <c r="J17" s="88">
        <v>0</v>
      </c>
      <c r="K17" s="88">
        <v>0</v>
      </c>
      <c r="L17" s="169">
        <f t="shared" si="2"/>
        <v>0</v>
      </c>
    </row>
    <row r="18" spans="1:15" s="91" customFormat="1" x14ac:dyDescent="0.2">
      <c r="A18" s="92" t="s">
        <v>37</v>
      </c>
      <c r="B18" s="88">
        <v>6360</v>
      </c>
      <c r="C18" s="88">
        <v>642</v>
      </c>
      <c r="D18" s="89">
        <f t="shared" si="0"/>
        <v>0.1009433962264151</v>
      </c>
      <c r="E18" s="88">
        <v>132237</v>
      </c>
      <c r="F18" s="88">
        <v>71771</v>
      </c>
      <c r="G18" s="89">
        <f t="shared" si="1"/>
        <v>0.54274522259276903</v>
      </c>
      <c r="H18" s="90">
        <v>21540</v>
      </c>
      <c r="I18" s="90">
        <v>138597</v>
      </c>
      <c r="J18" s="88">
        <v>7927460145</v>
      </c>
      <c r="K18" s="88">
        <v>163057069</v>
      </c>
      <c r="L18" s="169">
        <f t="shared" si="2"/>
        <v>72413</v>
      </c>
    </row>
    <row r="19" spans="1:15" s="91" customFormat="1" x14ac:dyDescent="0.2">
      <c r="A19" s="87" t="s">
        <v>38</v>
      </c>
      <c r="B19" s="88">
        <v>21</v>
      </c>
      <c r="C19" s="88">
        <v>0</v>
      </c>
      <c r="D19" s="89">
        <f t="shared" si="0"/>
        <v>0</v>
      </c>
      <c r="E19" s="88">
        <v>732</v>
      </c>
      <c r="F19" s="88">
        <v>25</v>
      </c>
      <c r="G19" s="89">
        <f t="shared" si="1"/>
        <v>3.4153005464480878E-2</v>
      </c>
      <c r="H19" s="90">
        <v>606</v>
      </c>
      <c r="I19" s="90">
        <v>753</v>
      </c>
      <c r="J19" s="88">
        <v>7923497</v>
      </c>
      <c r="K19" s="88">
        <v>0</v>
      </c>
      <c r="L19" s="169">
        <f t="shared" si="2"/>
        <v>25</v>
      </c>
    </row>
    <row r="20" spans="1:15" s="91" customFormat="1" x14ac:dyDescent="0.2">
      <c r="A20" s="87" t="s">
        <v>39</v>
      </c>
      <c r="B20" s="88">
        <v>0</v>
      </c>
      <c r="C20" s="88">
        <v>0</v>
      </c>
      <c r="D20" s="89" t="str">
        <f t="shared" si="0"/>
        <v/>
      </c>
      <c r="E20" s="88">
        <v>14</v>
      </c>
      <c r="F20" s="88">
        <v>1</v>
      </c>
      <c r="G20" s="89">
        <f t="shared" si="1"/>
        <v>7.1428571428571425E-2</v>
      </c>
      <c r="H20" s="90">
        <v>0</v>
      </c>
      <c r="I20" s="90">
        <v>14</v>
      </c>
      <c r="J20" s="88">
        <v>27100</v>
      </c>
      <c r="K20" s="88">
        <v>660</v>
      </c>
      <c r="L20" s="169">
        <f t="shared" si="2"/>
        <v>1</v>
      </c>
    </row>
    <row r="21" spans="1:15" s="91" customFormat="1" x14ac:dyDescent="0.2">
      <c r="A21" s="92" t="s">
        <v>40</v>
      </c>
      <c r="B21" s="170">
        <v>1222</v>
      </c>
      <c r="C21" s="95">
        <v>5</v>
      </c>
      <c r="D21" s="89">
        <f t="shared" si="0"/>
        <v>4.0916530278232409E-3</v>
      </c>
      <c r="E21" s="95">
        <v>6269</v>
      </c>
      <c r="F21" s="95">
        <v>731</v>
      </c>
      <c r="G21" s="89">
        <f t="shared" si="1"/>
        <v>0.11660551922156644</v>
      </c>
      <c r="H21" s="90">
        <v>0</v>
      </c>
      <c r="I21" s="90">
        <v>7491</v>
      </c>
      <c r="J21" s="95">
        <v>189566992</v>
      </c>
      <c r="K21" s="95">
        <v>3276570.9</v>
      </c>
      <c r="L21" s="169">
        <f t="shared" si="2"/>
        <v>736</v>
      </c>
      <c r="O21" s="171"/>
    </row>
    <row r="22" spans="1:15" s="91" customFormat="1" x14ac:dyDescent="0.2">
      <c r="A22" s="87" t="s">
        <v>41</v>
      </c>
      <c r="B22" s="88">
        <v>342</v>
      </c>
      <c r="C22" s="88">
        <v>0</v>
      </c>
      <c r="D22" s="89">
        <f t="shared" si="0"/>
        <v>0</v>
      </c>
      <c r="E22" s="88">
        <v>284</v>
      </c>
      <c r="F22" s="88">
        <v>0</v>
      </c>
      <c r="G22" s="89">
        <f t="shared" si="1"/>
        <v>0</v>
      </c>
      <c r="H22" s="90">
        <v>591</v>
      </c>
      <c r="I22" s="90">
        <v>626</v>
      </c>
      <c r="J22" s="88">
        <v>0</v>
      </c>
      <c r="K22" s="88">
        <v>0</v>
      </c>
      <c r="L22" s="169">
        <f t="shared" si="2"/>
        <v>0</v>
      </c>
    </row>
    <row r="23" spans="1:15" s="91" customFormat="1" x14ac:dyDescent="0.2">
      <c r="A23" s="87" t="s">
        <v>42</v>
      </c>
      <c r="B23" s="88">
        <v>2</v>
      </c>
      <c r="C23" s="88">
        <v>0</v>
      </c>
      <c r="D23" s="89">
        <f t="shared" si="0"/>
        <v>0</v>
      </c>
      <c r="E23" s="88">
        <v>337</v>
      </c>
      <c r="F23" s="88">
        <v>1</v>
      </c>
      <c r="G23" s="89">
        <f t="shared" si="1"/>
        <v>2.967359050445104E-3</v>
      </c>
      <c r="H23" s="90">
        <v>302</v>
      </c>
      <c r="I23" s="90">
        <v>339</v>
      </c>
      <c r="J23" s="88">
        <v>1183184</v>
      </c>
      <c r="K23" s="88">
        <v>20326</v>
      </c>
      <c r="L23" s="169">
        <f t="shared" si="2"/>
        <v>1</v>
      </c>
    </row>
    <row r="24" spans="1:15" s="91" customFormat="1" x14ac:dyDescent="0.2">
      <c r="A24" s="87" t="s">
        <v>43</v>
      </c>
      <c r="B24" s="88">
        <v>103</v>
      </c>
      <c r="C24" s="88">
        <v>0</v>
      </c>
      <c r="D24" s="89">
        <f t="shared" si="0"/>
        <v>0</v>
      </c>
      <c r="E24" s="88">
        <v>0</v>
      </c>
      <c r="F24" s="88">
        <v>0</v>
      </c>
      <c r="G24" s="89" t="str">
        <f t="shared" si="1"/>
        <v/>
      </c>
      <c r="H24" s="90">
        <v>44</v>
      </c>
      <c r="I24" s="90">
        <v>103</v>
      </c>
      <c r="J24" s="88">
        <v>222418</v>
      </c>
      <c r="K24" s="88">
        <v>1784</v>
      </c>
      <c r="L24" s="169">
        <f t="shared" si="2"/>
        <v>0</v>
      </c>
    </row>
    <row r="25" spans="1:15" s="91" customFormat="1" x14ac:dyDescent="0.2">
      <c r="A25" s="87" t="s">
        <v>44</v>
      </c>
      <c r="B25" s="88">
        <v>0</v>
      </c>
      <c r="C25" s="88">
        <v>0</v>
      </c>
      <c r="D25" s="89" t="str">
        <f t="shared" si="0"/>
        <v/>
      </c>
      <c r="E25" s="88">
        <v>11</v>
      </c>
      <c r="F25" s="88">
        <v>0</v>
      </c>
      <c r="G25" s="89">
        <f t="shared" si="1"/>
        <v>0</v>
      </c>
      <c r="H25" s="90">
        <v>11</v>
      </c>
      <c r="I25" s="90">
        <v>11</v>
      </c>
      <c r="J25" s="88">
        <v>0</v>
      </c>
      <c r="K25" s="88">
        <v>0</v>
      </c>
      <c r="L25" s="169">
        <f t="shared" si="2"/>
        <v>0</v>
      </c>
    </row>
    <row r="26" spans="1:15" s="91" customFormat="1" x14ac:dyDescent="0.2">
      <c r="A26" s="87" t="s">
        <v>45</v>
      </c>
      <c r="B26" s="88">
        <v>6</v>
      </c>
      <c r="C26" s="88">
        <v>0</v>
      </c>
      <c r="D26" s="89">
        <f t="shared" si="0"/>
        <v>0</v>
      </c>
      <c r="E26" s="88">
        <v>0</v>
      </c>
      <c r="F26" s="88">
        <v>0</v>
      </c>
      <c r="G26" s="89" t="str">
        <f t="shared" si="1"/>
        <v/>
      </c>
      <c r="H26" s="90">
        <v>6</v>
      </c>
      <c r="I26" s="90">
        <v>6</v>
      </c>
      <c r="J26" s="88">
        <v>0</v>
      </c>
      <c r="K26" s="88">
        <v>0</v>
      </c>
      <c r="L26" s="169">
        <f t="shared" si="2"/>
        <v>0</v>
      </c>
    </row>
    <row r="27" spans="1:15" s="91" customFormat="1" x14ac:dyDescent="0.2">
      <c r="A27" s="87" t="s">
        <v>46</v>
      </c>
      <c r="B27" s="88">
        <v>0</v>
      </c>
      <c r="C27" s="88">
        <v>0</v>
      </c>
      <c r="D27" s="89" t="str">
        <f t="shared" si="0"/>
        <v/>
      </c>
      <c r="E27" s="88">
        <v>32</v>
      </c>
      <c r="F27" s="88">
        <v>0</v>
      </c>
      <c r="G27" s="89">
        <f t="shared" si="1"/>
        <v>0</v>
      </c>
      <c r="H27" s="90">
        <v>11</v>
      </c>
      <c r="I27" s="90">
        <v>32</v>
      </c>
      <c r="J27" s="88">
        <v>0</v>
      </c>
      <c r="K27" s="88">
        <v>0</v>
      </c>
      <c r="L27" s="169">
        <f t="shared" si="2"/>
        <v>0</v>
      </c>
    </row>
    <row r="28" spans="1:15" s="91" customFormat="1" x14ac:dyDescent="0.2">
      <c r="A28" s="87" t="s">
        <v>47</v>
      </c>
      <c r="B28" s="88">
        <v>0</v>
      </c>
      <c r="C28" s="88">
        <v>0</v>
      </c>
      <c r="D28" s="89" t="str">
        <f t="shared" si="0"/>
        <v/>
      </c>
      <c r="E28" s="88">
        <v>9</v>
      </c>
      <c r="F28" s="88">
        <v>3</v>
      </c>
      <c r="G28" s="89">
        <f t="shared" si="1"/>
        <v>0.33333333333333331</v>
      </c>
      <c r="H28" s="90">
        <v>4</v>
      </c>
      <c r="I28" s="90">
        <v>9</v>
      </c>
      <c r="J28" s="88">
        <v>0</v>
      </c>
      <c r="K28" s="88">
        <v>0</v>
      </c>
      <c r="L28" s="169">
        <f t="shared" si="2"/>
        <v>3</v>
      </c>
    </row>
    <row r="29" spans="1:15" s="91" customFormat="1" x14ac:dyDescent="0.2">
      <c r="A29" s="87" t="s">
        <v>48</v>
      </c>
      <c r="B29" s="88">
        <v>1</v>
      </c>
      <c r="C29" s="88">
        <v>0</v>
      </c>
      <c r="D29" s="89">
        <f t="shared" si="0"/>
        <v>0</v>
      </c>
      <c r="E29" s="88">
        <v>0</v>
      </c>
      <c r="F29" s="88">
        <v>0</v>
      </c>
      <c r="G29" s="89" t="str">
        <f t="shared" si="1"/>
        <v/>
      </c>
      <c r="H29" s="90">
        <v>0</v>
      </c>
      <c r="I29" s="90">
        <v>1</v>
      </c>
      <c r="J29" s="88">
        <v>0</v>
      </c>
      <c r="K29" s="88">
        <v>0</v>
      </c>
      <c r="L29" s="169">
        <f t="shared" si="2"/>
        <v>0</v>
      </c>
    </row>
    <row r="30" spans="1:15" s="91" customFormat="1" x14ac:dyDescent="0.2">
      <c r="A30" s="87" t="s">
        <v>49</v>
      </c>
      <c r="B30" s="88">
        <v>43</v>
      </c>
      <c r="C30" s="88">
        <v>1</v>
      </c>
      <c r="D30" s="89">
        <f t="shared" si="0"/>
        <v>2.3255813953488372E-2</v>
      </c>
      <c r="E30" s="88">
        <v>205</v>
      </c>
      <c r="F30" s="88">
        <v>0</v>
      </c>
      <c r="G30" s="89">
        <f t="shared" si="1"/>
        <v>0</v>
      </c>
      <c r="H30" s="90">
        <v>246</v>
      </c>
      <c r="I30" s="90">
        <v>248</v>
      </c>
      <c r="J30" s="88">
        <v>163995</v>
      </c>
      <c r="K30" s="88">
        <v>2857.09</v>
      </c>
      <c r="L30" s="169">
        <f t="shared" si="2"/>
        <v>1</v>
      </c>
    </row>
    <row r="31" spans="1:15" s="91" customFormat="1" x14ac:dyDescent="0.2">
      <c r="A31" s="87" t="s">
        <v>50</v>
      </c>
      <c r="B31" s="88">
        <v>28</v>
      </c>
      <c r="C31" s="88">
        <v>0</v>
      </c>
      <c r="D31" s="89">
        <f t="shared" si="0"/>
        <v>0</v>
      </c>
      <c r="E31" s="88">
        <v>192</v>
      </c>
      <c r="F31" s="88">
        <v>2</v>
      </c>
      <c r="G31" s="89">
        <f t="shared" si="1"/>
        <v>1.0416666666666666E-2</v>
      </c>
      <c r="H31" s="90">
        <v>200</v>
      </c>
      <c r="I31" s="90">
        <v>220</v>
      </c>
      <c r="J31" s="88">
        <v>348200</v>
      </c>
      <c r="K31" s="88">
        <v>2263.3000000000002</v>
      </c>
      <c r="L31" s="169">
        <f t="shared" si="2"/>
        <v>2</v>
      </c>
    </row>
    <row r="32" spans="1:15" s="91" customFormat="1" x14ac:dyDescent="0.2">
      <c r="A32" s="87" t="s">
        <v>51</v>
      </c>
      <c r="B32" s="88">
        <v>0</v>
      </c>
      <c r="C32" s="88">
        <v>0</v>
      </c>
      <c r="D32" s="89" t="str">
        <f t="shared" si="0"/>
        <v/>
      </c>
      <c r="E32" s="88">
        <v>249</v>
      </c>
      <c r="F32" s="88">
        <v>7</v>
      </c>
      <c r="G32" s="89">
        <f t="shared" si="1"/>
        <v>2.8112449799196786E-2</v>
      </c>
      <c r="H32" s="90">
        <v>165</v>
      </c>
      <c r="I32" s="90">
        <v>249</v>
      </c>
      <c r="J32" s="88">
        <v>21222388</v>
      </c>
      <c r="K32" s="88">
        <v>320246.68</v>
      </c>
      <c r="L32" s="169">
        <f t="shared" si="2"/>
        <v>7</v>
      </c>
    </row>
    <row r="33" spans="1:12" s="91" customFormat="1" x14ac:dyDescent="0.2">
      <c r="A33" s="87" t="s">
        <v>52</v>
      </c>
      <c r="B33" s="88">
        <v>0</v>
      </c>
      <c r="C33" s="88">
        <v>0</v>
      </c>
      <c r="D33" s="89" t="str">
        <f t="shared" si="0"/>
        <v/>
      </c>
      <c r="E33" s="88">
        <v>97</v>
      </c>
      <c r="F33" s="88">
        <v>3</v>
      </c>
      <c r="G33" s="89">
        <f t="shared" si="1"/>
        <v>3.0927835051546393E-2</v>
      </c>
      <c r="H33" s="90">
        <v>68</v>
      </c>
      <c r="I33" s="90">
        <v>97</v>
      </c>
      <c r="J33" s="88">
        <v>688766</v>
      </c>
      <c r="K33" s="88">
        <v>13813.04</v>
      </c>
      <c r="L33" s="169">
        <f t="shared" si="2"/>
        <v>3</v>
      </c>
    </row>
    <row r="34" spans="1:12" s="91" customFormat="1" x14ac:dyDescent="0.2">
      <c r="A34" s="87" t="s">
        <v>53</v>
      </c>
      <c r="B34" s="88">
        <v>1426</v>
      </c>
      <c r="C34" s="88">
        <v>75</v>
      </c>
      <c r="D34" s="89">
        <f t="shared" si="0"/>
        <v>5.2594670406732116E-2</v>
      </c>
      <c r="E34" s="88">
        <v>9005</v>
      </c>
      <c r="F34" s="88">
        <v>365</v>
      </c>
      <c r="G34" s="89">
        <f t="shared" si="1"/>
        <v>4.0533037201554691E-2</v>
      </c>
      <c r="H34" s="90">
        <v>4600</v>
      </c>
      <c r="I34" s="90">
        <v>10431</v>
      </c>
      <c r="J34" s="88">
        <v>47932484</v>
      </c>
      <c r="K34" s="88">
        <v>987090</v>
      </c>
      <c r="L34" s="169">
        <f t="shared" si="2"/>
        <v>440</v>
      </c>
    </row>
    <row r="35" spans="1:12" s="91" customFormat="1" x14ac:dyDescent="0.2">
      <c r="A35" s="87" t="s">
        <v>54</v>
      </c>
      <c r="B35" s="88">
        <v>0</v>
      </c>
      <c r="C35" s="88">
        <v>0</v>
      </c>
      <c r="D35" s="89" t="str">
        <f t="shared" si="0"/>
        <v/>
      </c>
      <c r="E35" s="88">
        <v>7</v>
      </c>
      <c r="F35" s="88">
        <v>0</v>
      </c>
      <c r="G35" s="89">
        <f t="shared" si="1"/>
        <v>0</v>
      </c>
      <c r="H35" s="90">
        <v>0</v>
      </c>
      <c r="I35" s="90">
        <v>7</v>
      </c>
      <c r="J35" s="88">
        <v>0</v>
      </c>
      <c r="K35" s="88">
        <v>0</v>
      </c>
      <c r="L35" s="169">
        <f t="shared" si="2"/>
        <v>0</v>
      </c>
    </row>
    <row r="36" spans="1:12" s="91" customFormat="1" x14ac:dyDescent="0.2">
      <c r="A36" s="87" t="s">
        <v>55</v>
      </c>
      <c r="B36" s="88">
        <v>185</v>
      </c>
      <c r="C36" s="88">
        <v>0</v>
      </c>
      <c r="D36" s="89">
        <f t="shared" si="0"/>
        <v>0</v>
      </c>
      <c r="E36" s="88">
        <v>1219</v>
      </c>
      <c r="F36" s="88">
        <v>9</v>
      </c>
      <c r="G36" s="89">
        <f t="shared" si="1"/>
        <v>7.3831009023789989E-3</v>
      </c>
      <c r="H36" s="90">
        <v>1057</v>
      </c>
      <c r="I36" s="90">
        <v>1404</v>
      </c>
      <c r="J36" s="88">
        <v>600810</v>
      </c>
      <c r="K36" s="88">
        <v>9449.34</v>
      </c>
      <c r="L36" s="169">
        <f t="shared" si="2"/>
        <v>9</v>
      </c>
    </row>
    <row r="37" spans="1:12" s="91" customFormat="1" x14ac:dyDescent="0.2">
      <c r="A37" s="87" t="s">
        <v>56</v>
      </c>
      <c r="B37" s="88">
        <v>0</v>
      </c>
      <c r="C37" s="88">
        <v>0</v>
      </c>
      <c r="D37" s="89" t="str">
        <f t="shared" si="0"/>
        <v/>
      </c>
      <c r="E37" s="88">
        <v>23</v>
      </c>
      <c r="F37" s="88">
        <v>0</v>
      </c>
      <c r="G37" s="89">
        <f t="shared" si="1"/>
        <v>0</v>
      </c>
      <c r="H37" s="90">
        <v>9</v>
      </c>
      <c r="I37" s="90">
        <v>23</v>
      </c>
      <c r="J37" s="88">
        <v>0</v>
      </c>
      <c r="K37" s="88">
        <v>0</v>
      </c>
      <c r="L37" s="169">
        <f t="shared" si="2"/>
        <v>0</v>
      </c>
    </row>
    <row r="38" spans="1:12" s="91" customFormat="1" x14ac:dyDescent="0.2">
      <c r="A38" s="87" t="s">
        <v>57</v>
      </c>
      <c r="B38" s="88">
        <v>49</v>
      </c>
      <c r="C38" s="95">
        <v>37</v>
      </c>
      <c r="D38" s="89">
        <f t="shared" si="0"/>
        <v>0.75510204081632648</v>
      </c>
      <c r="E38" s="88">
        <v>50</v>
      </c>
      <c r="F38" s="88">
        <v>13</v>
      </c>
      <c r="G38" s="89">
        <f t="shared" si="1"/>
        <v>0.26</v>
      </c>
      <c r="H38" s="90">
        <v>21</v>
      </c>
      <c r="I38" s="90">
        <v>99</v>
      </c>
      <c r="J38" s="88">
        <v>6279823</v>
      </c>
      <c r="K38" s="88">
        <v>52248</v>
      </c>
      <c r="L38" s="169">
        <f t="shared" ref="L38:L72" si="3">C38+F38</f>
        <v>50</v>
      </c>
    </row>
    <row r="39" spans="1:12" s="91" customFormat="1" x14ac:dyDescent="0.2">
      <c r="A39" s="87" t="s">
        <v>58</v>
      </c>
      <c r="B39" s="88">
        <v>0</v>
      </c>
      <c r="C39" s="88">
        <v>0</v>
      </c>
      <c r="D39" s="89" t="str">
        <f t="shared" si="0"/>
        <v/>
      </c>
      <c r="E39" s="88">
        <v>0</v>
      </c>
      <c r="F39" s="88">
        <v>0</v>
      </c>
      <c r="G39" s="89" t="str">
        <f t="shared" si="1"/>
        <v/>
      </c>
      <c r="H39" s="90">
        <v>0</v>
      </c>
      <c r="I39" s="90">
        <v>0</v>
      </c>
      <c r="J39" s="88">
        <v>0</v>
      </c>
      <c r="K39" s="88">
        <v>0</v>
      </c>
      <c r="L39" s="169">
        <f t="shared" si="3"/>
        <v>0</v>
      </c>
    </row>
    <row r="40" spans="1:12" s="91" customFormat="1" x14ac:dyDescent="0.2">
      <c r="A40" s="87" t="s">
        <v>59</v>
      </c>
      <c r="B40" s="88">
        <v>24</v>
      </c>
      <c r="C40" s="88">
        <v>2</v>
      </c>
      <c r="D40" s="89">
        <f t="shared" si="0"/>
        <v>8.3333333333333329E-2</v>
      </c>
      <c r="E40" s="88">
        <v>672</v>
      </c>
      <c r="F40" s="88">
        <v>31</v>
      </c>
      <c r="G40" s="89">
        <f t="shared" si="1"/>
        <v>4.6130952380952384E-2</v>
      </c>
      <c r="H40" s="90">
        <v>384</v>
      </c>
      <c r="I40" s="90">
        <v>696</v>
      </c>
      <c r="J40" s="88">
        <v>17257755</v>
      </c>
      <c r="K40" s="88">
        <v>299258.56</v>
      </c>
      <c r="L40" s="169">
        <f t="shared" si="3"/>
        <v>33</v>
      </c>
    </row>
    <row r="41" spans="1:12" s="91" customFormat="1" x14ac:dyDescent="0.2">
      <c r="A41" s="87" t="s">
        <v>60</v>
      </c>
      <c r="B41" s="88">
        <v>187</v>
      </c>
      <c r="C41" s="88">
        <v>31</v>
      </c>
      <c r="D41" s="89">
        <f t="shared" si="0"/>
        <v>0.16577540106951871</v>
      </c>
      <c r="E41" s="88">
        <v>6197</v>
      </c>
      <c r="F41" s="88">
        <v>1350</v>
      </c>
      <c r="G41" s="89">
        <f t="shared" si="1"/>
        <v>0.2178473454897531</v>
      </c>
      <c r="H41" s="90">
        <v>3361</v>
      </c>
      <c r="I41" s="90">
        <v>6384</v>
      </c>
      <c r="J41" s="88">
        <v>154427080</v>
      </c>
      <c r="K41" s="88">
        <v>2661580</v>
      </c>
      <c r="L41" s="169">
        <f t="shared" si="3"/>
        <v>1381</v>
      </c>
    </row>
    <row r="42" spans="1:12" s="91" customFormat="1" x14ac:dyDescent="0.2">
      <c r="A42" s="87" t="s">
        <v>61</v>
      </c>
      <c r="B42" s="88">
        <v>5</v>
      </c>
      <c r="C42" s="88">
        <v>0</v>
      </c>
      <c r="D42" s="89">
        <f t="shared" si="0"/>
        <v>0</v>
      </c>
      <c r="E42" s="88">
        <v>619</v>
      </c>
      <c r="F42" s="88">
        <v>5</v>
      </c>
      <c r="G42" s="89">
        <f t="shared" si="1"/>
        <v>8.0775444264943458E-3</v>
      </c>
      <c r="H42" s="90">
        <v>550</v>
      </c>
      <c r="I42" s="90">
        <v>624</v>
      </c>
      <c r="J42" s="88">
        <v>1086083</v>
      </c>
      <c r="K42" s="88">
        <v>18284.689999999999</v>
      </c>
      <c r="L42" s="169">
        <f t="shared" si="3"/>
        <v>5</v>
      </c>
    </row>
    <row r="43" spans="1:12" s="91" customFormat="1" x14ac:dyDescent="0.2">
      <c r="A43" s="87" t="s">
        <v>62</v>
      </c>
      <c r="B43" s="88">
        <v>0</v>
      </c>
      <c r="C43" s="88">
        <v>0</v>
      </c>
      <c r="D43" s="89" t="str">
        <f t="shared" si="0"/>
        <v/>
      </c>
      <c r="E43" s="88">
        <v>35</v>
      </c>
      <c r="F43" s="88">
        <v>0</v>
      </c>
      <c r="G43" s="89">
        <f t="shared" si="1"/>
        <v>0</v>
      </c>
      <c r="H43" s="90">
        <v>35</v>
      </c>
      <c r="I43" s="90">
        <v>35</v>
      </c>
      <c r="J43" s="88">
        <v>0</v>
      </c>
      <c r="K43" s="88">
        <v>0</v>
      </c>
      <c r="L43" s="169">
        <f t="shared" si="3"/>
        <v>0</v>
      </c>
    </row>
    <row r="44" spans="1:12" s="91" customFormat="1" x14ac:dyDescent="0.2">
      <c r="A44" s="87" t="s">
        <v>63</v>
      </c>
      <c r="B44" s="88">
        <v>0</v>
      </c>
      <c r="C44" s="88">
        <v>0</v>
      </c>
      <c r="D44" s="89" t="str">
        <f t="shared" si="0"/>
        <v/>
      </c>
      <c r="E44" s="88">
        <v>0</v>
      </c>
      <c r="F44" s="88">
        <v>0</v>
      </c>
      <c r="G44" s="89" t="str">
        <f t="shared" si="1"/>
        <v/>
      </c>
      <c r="H44" s="90">
        <v>0</v>
      </c>
      <c r="I44" s="90">
        <v>0</v>
      </c>
      <c r="J44" s="88">
        <v>0</v>
      </c>
      <c r="K44" s="88">
        <v>0</v>
      </c>
      <c r="L44" s="169">
        <f t="shared" si="3"/>
        <v>0</v>
      </c>
    </row>
    <row r="45" spans="1:12" s="91" customFormat="1" x14ac:dyDescent="0.2">
      <c r="A45" s="87" t="s">
        <v>64</v>
      </c>
      <c r="B45" s="88">
        <v>2</v>
      </c>
      <c r="C45" s="88">
        <v>2</v>
      </c>
      <c r="D45" s="89">
        <f t="shared" si="0"/>
        <v>1</v>
      </c>
      <c r="E45" s="88">
        <v>50</v>
      </c>
      <c r="F45" s="88">
        <v>2</v>
      </c>
      <c r="G45" s="89">
        <f t="shared" si="1"/>
        <v>0.04</v>
      </c>
      <c r="H45" s="90">
        <v>44</v>
      </c>
      <c r="I45" s="90">
        <v>52</v>
      </c>
      <c r="J45" s="88">
        <v>4885</v>
      </c>
      <c r="K45" s="88">
        <v>0</v>
      </c>
      <c r="L45" s="169">
        <f t="shared" si="3"/>
        <v>4</v>
      </c>
    </row>
    <row r="46" spans="1:12" s="91" customFormat="1" x14ac:dyDescent="0.2">
      <c r="A46" s="87" t="s">
        <v>65</v>
      </c>
      <c r="B46" s="88">
        <v>40</v>
      </c>
      <c r="C46" s="88">
        <v>6</v>
      </c>
      <c r="D46" s="89">
        <f t="shared" si="0"/>
        <v>0.15</v>
      </c>
      <c r="E46" s="88">
        <v>2202</v>
      </c>
      <c r="F46" s="88">
        <v>294</v>
      </c>
      <c r="G46" s="89">
        <f t="shared" si="1"/>
        <v>0.1335149863760218</v>
      </c>
      <c r="H46" s="90">
        <v>970</v>
      </c>
      <c r="I46" s="90">
        <v>2242</v>
      </c>
      <c r="J46" s="88">
        <v>13336075</v>
      </c>
      <c r="K46" s="88">
        <v>114233</v>
      </c>
      <c r="L46" s="169">
        <f t="shared" si="3"/>
        <v>300</v>
      </c>
    </row>
    <row r="47" spans="1:12" s="91" customFormat="1" x14ac:dyDescent="0.2">
      <c r="A47" s="87" t="s">
        <v>66</v>
      </c>
      <c r="B47" s="88">
        <v>25</v>
      </c>
      <c r="C47" s="88">
        <v>2</v>
      </c>
      <c r="D47" s="89">
        <f t="shared" si="0"/>
        <v>0.08</v>
      </c>
      <c r="E47" s="88">
        <v>1035</v>
      </c>
      <c r="F47" s="88">
        <v>4</v>
      </c>
      <c r="G47" s="89">
        <f t="shared" si="1"/>
        <v>3.8647342995169081E-3</v>
      </c>
      <c r="H47" s="90">
        <v>857</v>
      </c>
      <c r="I47" s="90">
        <v>1060</v>
      </c>
      <c r="J47" s="88">
        <v>4840222</v>
      </c>
      <c r="K47" s="88">
        <v>80425.09</v>
      </c>
      <c r="L47" s="169">
        <f t="shared" si="3"/>
        <v>6</v>
      </c>
    </row>
    <row r="48" spans="1:12" s="91" customFormat="1" x14ac:dyDescent="0.2">
      <c r="A48" s="87" t="s">
        <v>67</v>
      </c>
      <c r="B48" s="88">
        <v>11</v>
      </c>
      <c r="C48" s="88">
        <v>1</v>
      </c>
      <c r="D48" s="89">
        <f t="shared" si="0"/>
        <v>9.0909090909090912E-2</v>
      </c>
      <c r="E48" s="88">
        <v>1610</v>
      </c>
      <c r="F48" s="88">
        <v>115</v>
      </c>
      <c r="G48" s="89">
        <f t="shared" si="1"/>
        <v>7.1428571428571425E-2</v>
      </c>
      <c r="H48" s="90">
        <v>1283</v>
      </c>
      <c r="I48" s="90">
        <v>1621</v>
      </c>
      <c r="J48" s="88">
        <v>3127929</v>
      </c>
      <c r="K48" s="88">
        <v>49437</v>
      </c>
      <c r="L48" s="169">
        <f t="shared" si="3"/>
        <v>116</v>
      </c>
    </row>
    <row r="49" spans="1:12" s="91" customFormat="1" x14ac:dyDescent="0.2">
      <c r="A49" s="87" t="s">
        <v>68</v>
      </c>
      <c r="B49" s="88">
        <v>59</v>
      </c>
      <c r="C49" s="88">
        <v>0</v>
      </c>
      <c r="D49" s="89">
        <f t="shared" si="0"/>
        <v>0</v>
      </c>
      <c r="E49" s="88">
        <v>2043</v>
      </c>
      <c r="F49" s="88">
        <v>0</v>
      </c>
      <c r="G49" s="89">
        <f t="shared" si="1"/>
        <v>0</v>
      </c>
      <c r="H49" s="90">
        <v>1759</v>
      </c>
      <c r="I49" s="90">
        <v>2102</v>
      </c>
      <c r="J49" s="88">
        <v>0</v>
      </c>
      <c r="K49" s="88">
        <v>0</v>
      </c>
      <c r="L49" s="169">
        <f t="shared" si="3"/>
        <v>0</v>
      </c>
    </row>
    <row r="50" spans="1:12" s="91" customFormat="1" x14ac:dyDescent="0.2">
      <c r="A50" s="87" t="s">
        <v>69</v>
      </c>
      <c r="B50" s="88">
        <v>175</v>
      </c>
      <c r="C50" s="88">
        <v>2</v>
      </c>
      <c r="D50" s="89">
        <f t="shared" si="0"/>
        <v>1.1428571428571429E-2</v>
      </c>
      <c r="E50" s="88">
        <v>1282</v>
      </c>
      <c r="F50" s="88">
        <v>90</v>
      </c>
      <c r="G50" s="89">
        <f t="shared" si="1"/>
        <v>7.0202808112324488E-2</v>
      </c>
      <c r="H50" s="90">
        <v>1365</v>
      </c>
      <c r="I50" s="90">
        <v>1457</v>
      </c>
      <c r="J50" s="88">
        <v>7354398</v>
      </c>
      <c r="K50" s="88">
        <v>40942</v>
      </c>
      <c r="L50" s="169">
        <f t="shared" si="3"/>
        <v>92</v>
      </c>
    </row>
    <row r="51" spans="1:12" s="91" customFormat="1" x14ac:dyDescent="0.2">
      <c r="A51" s="87" t="s">
        <v>70</v>
      </c>
      <c r="B51" s="88">
        <v>18</v>
      </c>
      <c r="C51" s="88">
        <v>0</v>
      </c>
      <c r="D51" s="89">
        <f t="shared" si="0"/>
        <v>0</v>
      </c>
      <c r="E51" s="88">
        <v>122</v>
      </c>
      <c r="F51" s="88">
        <v>0</v>
      </c>
      <c r="G51" s="89">
        <f t="shared" si="1"/>
        <v>0</v>
      </c>
      <c r="H51" s="90">
        <v>140</v>
      </c>
      <c r="I51" s="90">
        <v>140</v>
      </c>
      <c r="J51" s="88">
        <v>0</v>
      </c>
      <c r="K51" s="88">
        <v>0</v>
      </c>
      <c r="L51" s="169">
        <f t="shared" si="3"/>
        <v>0</v>
      </c>
    </row>
    <row r="52" spans="1:12" s="91" customFormat="1" x14ac:dyDescent="0.2">
      <c r="A52" s="87" t="s">
        <v>71</v>
      </c>
      <c r="B52" s="88">
        <v>1</v>
      </c>
      <c r="C52" s="88">
        <v>0</v>
      </c>
      <c r="D52" s="89">
        <f t="shared" si="0"/>
        <v>0</v>
      </c>
      <c r="E52" s="88">
        <v>57</v>
      </c>
      <c r="F52" s="88">
        <v>4</v>
      </c>
      <c r="G52" s="89">
        <f t="shared" si="1"/>
        <v>7.0175438596491224E-2</v>
      </c>
      <c r="H52" s="90">
        <v>51</v>
      </c>
      <c r="I52" s="90">
        <v>58</v>
      </c>
      <c r="J52" s="88">
        <v>871617</v>
      </c>
      <c r="K52" s="88">
        <v>14615</v>
      </c>
      <c r="L52" s="169">
        <f t="shared" si="3"/>
        <v>4</v>
      </c>
    </row>
    <row r="53" spans="1:12" s="91" customFormat="1" x14ac:dyDescent="0.2">
      <c r="A53" s="87" t="s">
        <v>72</v>
      </c>
      <c r="B53" s="88">
        <v>238</v>
      </c>
      <c r="C53" s="88">
        <v>4</v>
      </c>
      <c r="D53" s="89">
        <f t="shared" si="0"/>
        <v>1.680672268907563E-2</v>
      </c>
      <c r="E53" s="88">
        <v>14514</v>
      </c>
      <c r="F53" s="88">
        <v>271</v>
      </c>
      <c r="G53" s="89">
        <f t="shared" si="1"/>
        <v>1.8671627394240043E-2</v>
      </c>
      <c r="H53" s="90">
        <v>6428</v>
      </c>
      <c r="I53" s="90">
        <v>14752</v>
      </c>
      <c r="J53" s="88">
        <v>126652473</v>
      </c>
      <c r="K53" s="88">
        <v>2435089.7599999998</v>
      </c>
      <c r="L53" s="169">
        <f t="shared" si="3"/>
        <v>275</v>
      </c>
    </row>
    <row r="54" spans="1:12" s="91" customFormat="1" x14ac:dyDescent="0.2">
      <c r="A54" s="87" t="s">
        <v>73</v>
      </c>
      <c r="B54" s="88">
        <v>10</v>
      </c>
      <c r="C54" s="88">
        <v>2</v>
      </c>
      <c r="D54" s="89">
        <f t="shared" si="0"/>
        <v>0.2</v>
      </c>
      <c r="E54" s="88">
        <v>572</v>
      </c>
      <c r="F54" s="88">
        <v>3</v>
      </c>
      <c r="G54" s="89">
        <f t="shared" si="1"/>
        <v>5.244755244755245E-3</v>
      </c>
      <c r="H54" s="90">
        <v>468</v>
      </c>
      <c r="I54" s="90">
        <v>582</v>
      </c>
      <c r="J54" s="88">
        <v>3934442</v>
      </c>
      <c r="K54" s="88">
        <v>74735</v>
      </c>
      <c r="L54" s="169">
        <f t="shared" si="3"/>
        <v>5</v>
      </c>
    </row>
    <row r="55" spans="1:12" s="91" customFormat="1" x14ac:dyDescent="0.2">
      <c r="A55" s="87" t="s">
        <v>74</v>
      </c>
      <c r="B55" s="88">
        <v>3242</v>
      </c>
      <c r="C55" s="88">
        <v>240</v>
      </c>
      <c r="D55" s="89">
        <f t="shared" si="0"/>
        <v>7.4028377544725479E-2</v>
      </c>
      <c r="E55" s="88">
        <v>36894</v>
      </c>
      <c r="F55" s="88">
        <v>8828</v>
      </c>
      <c r="G55" s="89">
        <f t="shared" si="1"/>
        <v>0.23928009974521602</v>
      </c>
      <c r="H55" s="90">
        <v>16259</v>
      </c>
      <c r="I55" s="90">
        <v>40136</v>
      </c>
      <c r="J55" s="88">
        <v>1460769939</v>
      </c>
      <c r="K55" s="88">
        <v>30925403.050000001</v>
      </c>
      <c r="L55" s="169">
        <f t="shared" si="3"/>
        <v>9068</v>
      </c>
    </row>
    <row r="56" spans="1:12" s="91" customFormat="1" x14ac:dyDescent="0.2">
      <c r="A56" s="87" t="s">
        <v>75</v>
      </c>
      <c r="B56" s="88">
        <v>316</v>
      </c>
      <c r="C56" s="88">
        <v>7</v>
      </c>
      <c r="D56" s="89">
        <f t="shared" si="0"/>
        <v>2.2151898734177215E-2</v>
      </c>
      <c r="E56" s="88">
        <v>2291</v>
      </c>
      <c r="F56" s="88">
        <v>14</v>
      </c>
      <c r="G56" s="89">
        <f t="shared" si="1"/>
        <v>6.1108686163247493E-3</v>
      </c>
      <c r="H56" s="90">
        <v>1117</v>
      </c>
      <c r="I56" s="90">
        <v>2607</v>
      </c>
      <c r="J56" s="88">
        <v>2207417</v>
      </c>
      <c r="K56" s="88">
        <v>21542</v>
      </c>
      <c r="L56" s="169">
        <f t="shared" si="3"/>
        <v>21</v>
      </c>
    </row>
    <row r="57" spans="1:12" s="91" customFormat="1" x14ac:dyDescent="0.2">
      <c r="A57" s="87" t="s">
        <v>76</v>
      </c>
      <c r="B57" s="88">
        <v>178</v>
      </c>
      <c r="C57" s="88">
        <v>15</v>
      </c>
      <c r="D57" s="89">
        <f t="shared" si="0"/>
        <v>8.4269662921348312E-2</v>
      </c>
      <c r="E57" s="88">
        <v>2679</v>
      </c>
      <c r="F57" s="88">
        <v>270</v>
      </c>
      <c r="G57" s="89">
        <f t="shared" si="1"/>
        <v>0.10078387458006718</v>
      </c>
      <c r="H57" s="90">
        <v>1508</v>
      </c>
      <c r="I57" s="90">
        <v>2857</v>
      </c>
      <c r="J57" s="88">
        <v>38281683</v>
      </c>
      <c r="K57" s="88">
        <v>831432</v>
      </c>
      <c r="L57" s="169">
        <f t="shared" si="3"/>
        <v>285</v>
      </c>
    </row>
    <row r="58" spans="1:12" s="91" customFormat="1" x14ac:dyDescent="0.2">
      <c r="A58" s="87" t="s">
        <v>77</v>
      </c>
      <c r="B58" s="88">
        <v>47</v>
      </c>
      <c r="C58" s="88">
        <v>1</v>
      </c>
      <c r="D58" s="89">
        <f t="shared" si="0"/>
        <v>2.1276595744680851E-2</v>
      </c>
      <c r="E58" s="88">
        <v>2116</v>
      </c>
      <c r="F58" s="88">
        <v>271</v>
      </c>
      <c r="G58" s="89">
        <f t="shared" si="1"/>
        <v>0.1280718336483932</v>
      </c>
      <c r="H58" s="90">
        <v>1295</v>
      </c>
      <c r="I58" s="90">
        <v>2163</v>
      </c>
      <c r="J58" s="88">
        <v>7613756</v>
      </c>
      <c r="K58" s="88">
        <v>135221</v>
      </c>
      <c r="L58" s="169">
        <f t="shared" si="3"/>
        <v>272</v>
      </c>
    </row>
    <row r="59" spans="1:12" s="91" customFormat="1" x14ac:dyDescent="0.2">
      <c r="A59" s="87" t="s">
        <v>78</v>
      </c>
      <c r="B59" s="88">
        <v>130</v>
      </c>
      <c r="C59" s="88">
        <v>27</v>
      </c>
      <c r="D59" s="89">
        <f t="shared" si="0"/>
        <v>0.2076923076923077</v>
      </c>
      <c r="E59" s="88">
        <v>117</v>
      </c>
      <c r="F59" s="88">
        <v>1</v>
      </c>
      <c r="G59" s="89">
        <f t="shared" si="1"/>
        <v>8.5470085470085479E-3</v>
      </c>
      <c r="H59" s="90">
        <v>178</v>
      </c>
      <c r="I59" s="90">
        <v>247</v>
      </c>
      <c r="J59" s="88">
        <v>5812249</v>
      </c>
      <c r="K59" s="88">
        <v>102537.93</v>
      </c>
      <c r="L59" s="169">
        <f t="shared" si="3"/>
        <v>28</v>
      </c>
    </row>
    <row r="60" spans="1:12" s="91" customFormat="1" x14ac:dyDescent="0.2">
      <c r="A60" s="87" t="s">
        <v>79</v>
      </c>
      <c r="B60" s="88">
        <v>361</v>
      </c>
      <c r="C60" s="88">
        <v>2</v>
      </c>
      <c r="D60" s="89">
        <f t="shared" si="0"/>
        <v>5.5401662049861496E-3</v>
      </c>
      <c r="E60" s="88">
        <v>3989</v>
      </c>
      <c r="F60" s="88">
        <v>17</v>
      </c>
      <c r="G60" s="89">
        <f t="shared" si="1"/>
        <v>4.2617197292554527E-3</v>
      </c>
      <c r="H60" s="90">
        <v>1564</v>
      </c>
      <c r="I60" s="90">
        <v>4350</v>
      </c>
      <c r="J60" s="88">
        <v>6179359</v>
      </c>
      <c r="K60" s="88">
        <v>115311.47</v>
      </c>
      <c r="L60" s="169">
        <f t="shared" si="3"/>
        <v>19</v>
      </c>
    </row>
    <row r="61" spans="1:12" s="91" customFormat="1" x14ac:dyDescent="0.2">
      <c r="A61" s="87" t="s">
        <v>80</v>
      </c>
      <c r="B61" s="88">
        <v>460</v>
      </c>
      <c r="C61" s="88">
        <v>9</v>
      </c>
      <c r="D61" s="89">
        <f t="shared" si="0"/>
        <v>1.9565217391304349E-2</v>
      </c>
      <c r="E61" s="88">
        <v>3212</v>
      </c>
      <c r="F61" s="88">
        <v>121</v>
      </c>
      <c r="G61" s="89">
        <f t="shared" si="1"/>
        <v>3.7671232876712327E-2</v>
      </c>
      <c r="H61" s="90">
        <v>2971</v>
      </c>
      <c r="I61" s="90">
        <v>3672</v>
      </c>
      <c r="J61" s="88">
        <v>27443064</v>
      </c>
      <c r="K61" s="88">
        <v>581539.56999999995</v>
      </c>
      <c r="L61" s="169">
        <f t="shared" si="3"/>
        <v>130</v>
      </c>
    </row>
    <row r="62" spans="1:12" s="91" customFormat="1" x14ac:dyDescent="0.2">
      <c r="A62" s="87" t="s">
        <v>81</v>
      </c>
      <c r="B62" s="88">
        <v>20</v>
      </c>
      <c r="C62" s="88">
        <v>0</v>
      </c>
      <c r="D62" s="89">
        <f t="shared" si="0"/>
        <v>0</v>
      </c>
      <c r="E62" s="88">
        <v>376</v>
      </c>
      <c r="F62" s="88">
        <v>0</v>
      </c>
      <c r="G62" s="89">
        <f t="shared" si="1"/>
        <v>0</v>
      </c>
      <c r="H62" s="90">
        <v>61</v>
      </c>
      <c r="I62" s="90">
        <v>396</v>
      </c>
      <c r="J62" s="88">
        <v>0</v>
      </c>
      <c r="K62" s="88">
        <v>0</v>
      </c>
      <c r="L62" s="169">
        <f t="shared" si="3"/>
        <v>0</v>
      </c>
    </row>
    <row r="63" spans="1:12" s="91" customFormat="1" x14ac:dyDescent="0.2">
      <c r="A63" s="87" t="s">
        <v>82</v>
      </c>
      <c r="B63" s="88">
        <v>255</v>
      </c>
      <c r="C63" s="88">
        <v>2</v>
      </c>
      <c r="D63" s="89">
        <f t="shared" si="0"/>
        <v>7.8431372549019607E-3</v>
      </c>
      <c r="E63" s="88">
        <v>2002</v>
      </c>
      <c r="F63" s="88">
        <v>89</v>
      </c>
      <c r="G63" s="89">
        <f t="shared" si="1"/>
        <v>4.4455544455544456E-2</v>
      </c>
      <c r="H63" s="90">
        <v>1229</v>
      </c>
      <c r="I63" s="90">
        <v>2257</v>
      </c>
      <c r="J63" s="88">
        <v>29173759</v>
      </c>
      <c r="K63" s="88">
        <v>438656</v>
      </c>
      <c r="L63" s="169">
        <f t="shared" si="3"/>
        <v>91</v>
      </c>
    </row>
    <row r="64" spans="1:12" s="91" customFormat="1" x14ac:dyDescent="0.2">
      <c r="A64" s="87" t="s">
        <v>83</v>
      </c>
      <c r="B64" s="88">
        <v>14</v>
      </c>
      <c r="C64" s="88">
        <v>0</v>
      </c>
      <c r="D64" s="89">
        <f t="shared" si="0"/>
        <v>0</v>
      </c>
      <c r="E64" s="88">
        <v>2060</v>
      </c>
      <c r="F64" s="88">
        <v>101</v>
      </c>
      <c r="G64" s="89">
        <f t="shared" si="1"/>
        <v>4.9029126213592233E-2</v>
      </c>
      <c r="H64" s="90">
        <v>696</v>
      </c>
      <c r="I64" s="90">
        <v>2074</v>
      </c>
      <c r="J64" s="88">
        <v>23299288</v>
      </c>
      <c r="K64" s="88">
        <v>433392.35</v>
      </c>
      <c r="L64" s="169">
        <f t="shared" si="3"/>
        <v>101</v>
      </c>
    </row>
    <row r="65" spans="1:12" s="91" customFormat="1" x14ac:dyDescent="0.2">
      <c r="A65" s="87" t="s">
        <v>84</v>
      </c>
      <c r="B65" s="88">
        <v>121</v>
      </c>
      <c r="C65" s="88">
        <v>0</v>
      </c>
      <c r="D65" s="89">
        <f t="shared" si="0"/>
        <v>0</v>
      </c>
      <c r="E65" s="88">
        <v>24</v>
      </c>
      <c r="F65" s="88">
        <v>0</v>
      </c>
      <c r="G65" s="89">
        <f t="shared" si="1"/>
        <v>0</v>
      </c>
      <c r="H65" s="90">
        <v>143</v>
      </c>
      <c r="I65" s="90">
        <v>145</v>
      </c>
      <c r="J65" s="88">
        <v>0</v>
      </c>
      <c r="K65" s="88">
        <v>0</v>
      </c>
      <c r="L65" s="169">
        <f t="shared" si="3"/>
        <v>0</v>
      </c>
    </row>
    <row r="66" spans="1:12" s="91" customFormat="1" x14ac:dyDescent="0.2">
      <c r="A66" s="87" t="s">
        <v>85</v>
      </c>
      <c r="B66" s="88">
        <v>0</v>
      </c>
      <c r="C66" s="88">
        <v>0</v>
      </c>
      <c r="D66" s="89" t="str">
        <f t="shared" si="0"/>
        <v/>
      </c>
      <c r="E66" s="88">
        <v>43</v>
      </c>
      <c r="F66" s="88">
        <v>1</v>
      </c>
      <c r="G66" s="89">
        <f t="shared" si="1"/>
        <v>2.3255813953488372E-2</v>
      </c>
      <c r="H66" s="90">
        <v>31</v>
      </c>
      <c r="I66" s="90">
        <v>43</v>
      </c>
      <c r="J66" s="88">
        <v>30950</v>
      </c>
      <c r="K66" s="88">
        <v>503.27</v>
      </c>
      <c r="L66" s="169">
        <f t="shared" si="3"/>
        <v>1</v>
      </c>
    </row>
    <row r="67" spans="1:12" s="91" customFormat="1" x14ac:dyDescent="0.2">
      <c r="A67" s="87" t="s">
        <v>86</v>
      </c>
      <c r="B67" s="88">
        <v>0</v>
      </c>
      <c r="C67" s="88">
        <v>0</v>
      </c>
      <c r="D67" s="89" t="str">
        <f t="shared" si="0"/>
        <v/>
      </c>
      <c r="E67" s="88">
        <v>15</v>
      </c>
      <c r="F67" s="88">
        <v>0</v>
      </c>
      <c r="G67" s="89">
        <f t="shared" si="1"/>
        <v>0</v>
      </c>
      <c r="H67" s="90">
        <v>2</v>
      </c>
      <c r="I67" s="90">
        <v>15</v>
      </c>
      <c r="J67" s="88">
        <v>0</v>
      </c>
      <c r="K67" s="88">
        <v>0</v>
      </c>
      <c r="L67" s="169">
        <f t="shared" si="3"/>
        <v>0</v>
      </c>
    </row>
    <row r="68" spans="1:12" s="91" customFormat="1" x14ac:dyDescent="0.2">
      <c r="A68" s="87" t="s">
        <v>87</v>
      </c>
      <c r="B68" s="88">
        <v>1</v>
      </c>
      <c r="C68" s="88">
        <v>1</v>
      </c>
      <c r="D68" s="89">
        <f t="shared" si="0"/>
        <v>1</v>
      </c>
      <c r="E68" s="88">
        <v>37</v>
      </c>
      <c r="F68" s="88">
        <v>0</v>
      </c>
      <c r="G68" s="89">
        <f t="shared" si="1"/>
        <v>0</v>
      </c>
      <c r="H68" s="90">
        <v>37</v>
      </c>
      <c r="I68" s="90">
        <v>38</v>
      </c>
      <c r="J68" s="88">
        <v>17950</v>
      </c>
      <c r="K68" s="88">
        <v>333.53</v>
      </c>
      <c r="L68" s="169">
        <f t="shared" si="3"/>
        <v>1</v>
      </c>
    </row>
    <row r="69" spans="1:12" s="91" customFormat="1" x14ac:dyDescent="0.2">
      <c r="A69" s="87" t="s">
        <v>88</v>
      </c>
      <c r="B69" s="88">
        <v>631</v>
      </c>
      <c r="C69" s="88">
        <v>9</v>
      </c>
      <c r="D69" s="89">
        <f t="shared" si="0"/>
        <v>1.4263074484944533E-2</v>
      </c>
      <c r="E69" s="88">
        <v>3566</v>
      </c>
      <c r="F69" s="88">
        <v>1077</v>
      </c>
      <c r="G69" s="89">
        <f t="shared" si="1"/>
        <v>0.30201906898485698</v>
      </c>
      <c r="H69" s="90">
        <v>3111</v>
      </c>
      <c r="I69" s="90">
        <v>4197</v>
      </c>
      <c r="J69" s="88">
        <v>70550170</v>
      </c>
      <c r="K69" s="88">
        <v>1629849.08</v>
      </c>
      <c r="L69" s="169">
        <f t="shared" si="3"/>
        <v>1086</v>
      </c>
    </row>
    <row r="70" spans="1:12" s="91" customFormat="1" x14ac:dyDescent="0.2">
      <c r="A70" s="87" t="s">
        <v>89</v>
      </c>
      <c r="B70" s="88">
        <v>0</v>
      </c>
      <c r="C70" s="88">
        <v>0</v>
      </c>
      <c r="D70" s="89" t="str">
        <f>IF(OR((B70=0),(B70="")),"",(C70/B70))</f>
        <v/>
      </c>
      <c r="E70" s="88">
        <v>39</v>
      </c>
      <c r="F70" s="88">
        <v>0</v>
      </c>
      <c r="G70" s="89">
        <f>IF(OR((E70=0),(E70="")),"",(F70/E70))</f>
        <v>0</v>
      </c>
      <c r="H70" s="90">
        <v>38</v>
      </c>
      <c r="I70" s="90">
        <v>39</v>
      </c>
      <c r="J70" s="88">
        <v>0</v>
      </c>
      <c r="K70" s="88">
        <v>0</v>
      </c>
      <c r="L70" s="169">
        <f t="shared" si="3"/>
        <v>0</v>
      </c>
    </row>
    <row r="71" spans="1:12" s="91" customFormat="1" x14ac:dyDescent="0.2">
      <c r="A71" s="87" t="s">
        <v>90</v>
      </c>
      <c r="B71" s="88">
        <v>42</v>
      </c>
      <c r="C71" s="88">
        <v>0</v>
      </c>
      <c r="D71" s="89">
        <f>IF(OR((B71=0),(B71="")),"",(C71/B71))</f>
        <v>0</v>
      </c>
      <c r="E71" s="88">
        <v>482</v>
      </c>
      <c r="F71" s="88">
        <v>0</v>
      </c>
      <c r="G71" s="89">
        <f>IF(OR((E71=0),(E71="")),"",(F71/E71))</f>
        <v>0</v>
      </c>
      <c r="H71" s="90">
        <v>148</v>
      </c>
      <c r="I71" s="90">
        <v>524</v>
      </c>
      <c r="J71" s="88">
        <v>0</v>
      </c>
      <c r="K71" s="88">
        <v>0</v>
      </c>
      <c r="L71" s="169">
        <f t="shared" si="3"/>
        <v>0</v>
      </c>
    </row>
    <row r="72" spans="1:12" s="91" customFormat="1" x14ac:dyDescent="0.2">
      <c r="A72" s="87" t="s">
        <v>91</v>
      </c>
      <c r="B72" s="88">
        <v>1</v>
      </c>
      <c r="C72" s="88">
        <v>0</v>
      </c>
      <c r="D72" s="89">
        <f>IF(OR((B72=0),(B72="")),"",(C72/B72))</f>
        <v>0</v>
      </c>
      <c r="E72" s="88">
        <v>797</v>
      </c>
      <c r="F72" s="88">
        <v>0</v>
      </c>
      <c r="G72" s="89">
        <f>IF(OR((E72=0),(E72="")),"",(F72/E72))</f>
        <v>0</v>
      </c>
      <c r="H72" s="90">
        <v>82</v>
      </c>
      <c r="I72" s="90">
        <v>798</v>
      </c>
      <c r="J72" s="88">
        <v>0</v>
      </c>
      <c r="K72" s="88">
        <v>0</v>
      </c>
      <c r="L72" s="169">
        <f t="shared" si="3"/>
        <v>0</v>
      </c>
    </row>
    <row r="73" spans="1:12" s="91" customFormat="1" x14ac:dyDescent="0.2">
      <c r="A73" s="94" t="s">
        <v>92</v>
      </c>
      <c r="B73" s="96">
        <f>SUM(B6:B72)</f>
        <v>20586</v>
      </c>
      <c r="C73" s="96">
        <f>SUM(C6:C72)</f>
        <v>1549</v>
      </c>
      <c r="D73" s="89">
        <f>IF(OR((B73=0),(B73="")),"",(C73/B73))</f>
        <v>7.5245312348197799E-2</v>
      </c>
      <c r="E73" s="96">
        <f>SUM(E6:E72)</f>
        <v>294578</v>
      </c>
      <c r="F73" s="96">
        <f>SUM(F6:F72)</f>
        <v>89845</v>
      </c>
      <c r="G73" s="89">
        <f>IF(OR((E73=0),(E73="")),"",(F73/E73))</f>
        <v>0.30499562085423892</v>
      </c>
      <c r="H73" s="96">
        <f>SUM(H6:H72)</f>
        <v>112457</v>
      </c>
      <c r="I73" s="90">
        <f>SUM(I6:I72)</f>
        <v>315164</v>
      </c>
      <c r="J73" s="90">
        <f>SUM(J4:J72)</f>
        <v>10697420852</v>
      </c>
      <c r="K73" s="90">
        <f>SUM(K6:K72)</f>
        <v>218872449.30000004</v>
      </c>
      <c r="L73" s="169">
        <f>SUM(L6:L72)</f>
        <v>91394</v>
      </c>
    </row>
    <row r="74" spans="1:12" x14ac:dyDescent="0.2">
      <c r="A74" s="158"/>
      <c r="B74" s="159"/>
      <c r="C74" s="160" t="s">
        <v>93</v>
      </c>
      <c r="D74" s="161"/>
      <c r="E74" s="159"/>
      <c r="F74" s="161"/>
      <c r="G74" s="161"/>
      <c r="H74" s="161"/>
      <c r="I74" s="159"/>
      <c r="J74" s="162"/>
      <c r="K74" s="163"/>
    </row>
    <row r="75" spans="1:12" ht="12.75" customHeight="1" x14ac:dyDescent="0.2">
      <c r="A75" s="438" t="s">
        <v>163</v>
      </c>
      <c r="B75" s="160" t="s">
        <v>112</v>
      </c>
      <c r="C75" s="160"/>
      <c r="D75" s="164"/>
      <c r="E75" s="165"/>
      <c r="F75" s="166"/>
      <c r="G75" s="164"/>
      <c r="H75" s="166"/>
      <c r="I75" s="165"/>
      <c r="J75" s="165"/>
      <c r="K75" s="163"/>
    </row>
    <row r="76" spans="1:12" x14ac:dyDescent="0.2">
      <c r="A76" s="439"/>
      <c r="B76"/>
      <c r="C76"/>
      <c r="D76"/>
      <c r="E76"/>
      <c r="F76"/>
      <c r="G76"/>
      <c r="H76" s="137"/>
      <c r="I76"/>
      <c r="J76"/>
      <c r="K76"/>
    </row>
    <row r="77" spans="1:12" x14ac:dyDescent="0.2">
      <c r="A77" s="439"/>
      <c r="B77"/>
      <c r="C77"/>
      <c r="D77"/>
      <c r="E77"/>
      <c r="F77"/>
      <c r="G77"/>
      <c r="H77" s="137"/>
      <c r="I77"/>
      <c r="J77"/>
      <c r="K77"/>
    </row>
    <row r="78" spans="1:12" x14ac:dyDescent="0.2">
      <c r="A78" s="439"/>
      <c r="B78"/>
      <c r="C78"/>
      <c r="D78"/>
      <c r="E78"/>
      <c r="F78"/>
      <c r="G78"/>
      <c r="H78" s="137"/>
      <c r="I78"/>
      <c r="J78"/>
      <c r="K78"/>
    </row>
  </sheetData>
  <mergeCells count="4">
    <mergeCell ref="A1:C1"/>
    <mergeCell ref="B2:C4"/>
    <mergeCell ref="E2:F4"/>
    <mergeCell ref="A75:A78"/>
  </mergeCells>
  <pageMargins left="0.25" right="0.25" top="0.75" bottom="0.75" header="0.3" footer="0.3"/>
  <pageSetup paperSize="5" scale="8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8"/>
  <sheetViews>
    <sheetView zoomScaleNormal="100" workbookViewId="0">
      <pane xSplit="1" ySplit="5" topLeftCell="B6" activePane="bottomRight" state="frozen"/>
      <selection activeCell="A75" sqref="A75:A78"/>
      <selection pane="topRight" activeCell="A75" sqref="A75:A78"/>
      <selection pane="bottomLeft" activeCell="A75" sqref="A75:A78"/>
      <selection pane="bottomRight" activeCell="B6" sqref="B6"/>
    </sheetView>
  </sheetViews>
  <sheetFormatPr defaultRowHeight="12.75" x14ac:dyDescent="0.2"/>
  <cols>
    <col min="1" max="1" width="15.7109375" style="37" customWidth="1"/>
    <col min="2" max="2" width="9.28515625" style="37" bestFit="1" customWidth="1"/>
    <col min="3" max="3" width="10.28515625" style="37" customWidth="1"/>
    <col min="4" max="6" width="9.28515625" style="37" bestFit="1" customWidth="1"/>
    <col min="7" max="7" width="10" style="37" customWidth="1"/>
    <col min="8" max="9" width="9.28515625" style="37" bestFit="1" customWidth="1"/>
    <col min="10" max="10" width="13.7109375" style="37" customWidth="1"/>
    <col min="11" max="11" width="13.5703125" style="37" customWidth="1"/>
    <col min="12" max="16384" width="9.140625" style="37"/>
  </cols>
  <sheetData>
    <row r="1" spans="1:12" x14ac:dyDescent="0.2">
      <c r="A1" s="29" t="s">
        <v>95</v>
      </c>
      <c r="B1" s="30"/>
      <c r="C1" s="30"/>
      <c r="D1" s="31" t="s">
        <v>0</v>
      </c>
      <c r="E1" s="32" t="s">
        <v>1</v>
      </c>
      <c r="F1" s="33"/>
      <c r="G1" s="34">
        <v>67</v>
      </c>
      <c r="H1" s="34"/>
      <c r="I1" s="33" t="s">
        <v>2</v>
      </c>
      <c r="J1" s="35"/>
      <c r="K1" s="36"/>
    </row>
    <row r="2" spans="1:12" ht="38.25" customHeight="1" x14ac:dyDescent="0.2">
      <c r="A2" s="8" t="s">
        <v>3</v>
      </c>
      <c r="B2" s="452" t="s">
        <v>137</v>
      </c>
      <c r="C2" s="453"/>
      <c r="D2" s="38" t="s">
        <v>4</v>
      </c>
      <c r="E2" s="466" t="s">
        <v>138</v>
      </c>
      <c r="F2" s="467"/>
      <c r="G2" s="39" t="s">
        <v>5</v>
      </c>
      <c r="H2" s="40" t="s">
        <v>140</v>
      </c>
      <c r="I2" s="40" t="s">
        <v>7</v>
      </c>
      <c r="J2" s="41" t="s">
        <v>8</v>
      </c>
      <c r="K2" s="41" t="s">
        <v>9</v>
      </c>
      <c r="L2" s="472" t="s">
        <v>96</v>
      </c>
    </row>
    <row r="3" spans="1:12" x14ac:dyDescent="0.2">
      <c r="A3" s="9">
        <v>41683</v>
      </c>
      <c r="B3" s="454"/>
      <c r="C3" s="455"/>
      <c r="D3" s="43" t="s">
        <v>10</v>
      </c>
      <c r="E3" s="468"/>
      <c r="F3" s="469"/>
      <c r="G3" s="44" t="s">
        <v>10</v>
      </c>
      <c r="H3" s="45" t="s">
        <v>12</v>
      </c>
      <c r="I3" s="46" t="s">
        <v>0</v>
      </c>
      <c r="J3" s="44" t="s">
        <v>13</v>
      </c>
      <c r="K3" s="44" t="s">
        <v>14</v>
      </c>
      <c r="L3" s="472"/>
    </row>
    <row r="4" spans="1:12" x14ac:dyDescent="0.2">
      <c r="A4" s="47"/>
      <c r="B4" s="456"/>
      <c r="C4" s="457"/>
      <c r="D4" s="48" t="s">
        <v>139</v>
      </c>
      <c r="E4" s="470"/>
      <c r="F4" s="471"/>
      <c r="G4" s="49" t="s">
        <v>139</v>
      </c>
      <c r="H4" s="48" t="s">
        <v>16</v>
      </c>
      <c r="I4" s="49" t="s">
        <v>10</v>
      </c>
      <c r="J4" s="44" t="s">
        <v>17</v>
      </c>
      <c r="K4" s="44" t="s">
        <v>18</v>
      </c>
      <c r="L4" s="472"/>
    </row>
    <row r="5" spans="1:12" x14ac:dyDescent="0.2">
      <c r="A5" s="50" t="s">
        <v>19</v>
      </c>
      <c r="B5" s="51" t="s">
        <v>20</v>
      </c>
      <c r="C5" s="51" t="s">
        <v>21</v>
      </c>
      <c r="D5" s="52" t="s">
        <v>21</v>
      </c>
      <c r="E5" s="51" t="s">
        <v>20</v>
      </c>
      <c r="F5" s="51" t="s">
        <v>11</v>
      </c>
      <c r="G5" s="53" t="s">
        <v>21</v>
      </c>
      <c r="H5" s="52" t="s">
        <v>22</v>
      </c>
      <c r="I5" s="52" t="s">
        <v>139</v>
      </c>
      <c r="J5" s="54" t="s">
        <v>23</v>
      </c>
      <c r="K5" s="44" t="s">
        <v>24</v>
      </c>
      <c r="L5" s="472"/>
    </row>
    <row r="6" spans="1:12" x14ac:dyDescent="0.2">
      <c r="A6" s="55" t="s">
        <v>25</v>
      </c>
      <c r="B6" s="56">
        <v>53</v>
      </c>
      <c r="C6" s="56">
        <v>3</v>
      </c>
      <c r="D6" s="57">
        <f t="shared" ref="D6:D69" si="0">IF(OR((B6=0),(B6="")),"",(C6/B6))</f>
        <v>5.6603773584905662E-2</v>
      </c>
      <c r="E6" s="56">
        <v>687</v>
      </c>
      <c r="F6" s="56">
        <v>35</v>
      </c>
      <c r="G6" s="57">
        <f t="shared" ref="G6:G69" si="1">IF(OR((E6=0),(E6="")),"",(F6/E6))</f>
        <v>5.0946142649199416E-2</v>
      </c>
      <c r="H6" s="58">
        <v>568</v>
      </c>
      <c r="I6" s="59">
        <v>740</v>
      </c>
      <c r="J6" s="56">
        <v>4578977</v>
      </c>
      <c r="K6" s="56">
        <v>112535.76</v>
      </c>
      <c r="L6" s="167">
        <f>C6+F6</f>
        <v>38</v>
      </c>
    </row>
    <row r="7" spans="1:12" s="63" customFormat="1" x14ac:dyDescent="0.2">
      <c r="A7" s="60" t="s">
        <v>26</v>
      </c>
      <c r="B7" s="61">
        <v>0</v>
      </c>
      <c r="C7" s="61">
        <v>0</v>
      </c>
      <c r="D7" s="57" t="str">
        <f t="shared" si="0"/>
        <v/>
      </c>
      <c r="E7" s="61">
        <v>8</v>
      </c>
      <c r="F7" s="61">
        <v>0</v>
      </c>
      <c r="G7" s="57">
        <f t="shared" si="1"/>
        <v>0</v>
      </c>
      <c r="H7" s="62">
        <v>3</v>
      </c>
      <c r="I7" s="59">
        <v>8</v>
      </c>
      <c r="J7" s="61">
        <v>0</v>
      </c>
      <c r="K7" s="61">
        <v>0</v>
      </c>
      <c r="L7" s="167">
        <f t="shared" ref="L7:L70" si="2">C7+F7</f>
        <v>0</v>
      </c>
    </row>
    <row r="8" spans="1:12" x14ac:dyDescent="0.2">
      <c r="A8" s="55" t="s">
        <v>27</v>
      </c>
      <c r="B8" s="56">
        <v>59</v>
      </c>
      <c r="C8" s="56">
        <v>0</v>
      </c>
      <c r="D8" s="57">
        <f t="shared" si="0"/>
        <v>0</v>
      </c>
      <c r="E8" s="56">
        <v>1443</v>
      </c>
      <c r="F8" s="56">
        <v>5</v>
      </c>
      <c r="G8" s="57">
        <f t="shared" si="1"/>
        <v>3.4650034650034649E-3</v>
      </c>
      <c r="H8" s="58">
        <v>1413</v>
      </c>
      <c r="I8" s="59">
        <v>1502</v>
      </c>
      <c r="J8" s="56">
        <v>432000</v>
      </c>
      <c r="K8" s="56">
        <v>4856</v>
      </c>
      <c r="L8" s="167">
        <f t="shared" si="2"/>
        <v>5</v>
      </c>
    </row>
    <row r="9" spans="1:12" s="63" customFormat="1" x14ac:dyDescent="0.2">
      <c r="A9" s="60" t="s">
        <v>28</v>
      </c>
      <c r="B9" s="61">
        <v>3</v>
      </c>
      <c r="C9" s="61">
        <v>0</v>
      </c>
      <c r="D9" s="57">
        <f t="shared" si="0"/>
        <v>0</v>
      </c>
      <c r="E9" s="61">
        <v>25</v>
      </c>
      <c r="F9" s="61">
        <v>0</v>
      </c>
      <c r="G9" s="57">
        <f t="shared" si="1"/>
        <v>0</v>
      </c>
      <c r="H9" s="62">
        <v>20</v>
      </c>
      <c r="I9" s="59">
        <v>28</v>
      </c>
      <c r="J9" s="61">
        <v>0</v>
      </c>
      <c r="K9" s="61">
        <v>0</v>
      </c>
      <c r="L9" s="167">
        <f t="shared" si="2"/>
        <v>0</v>
      </c>
    </row>
    <row r="10" spans="1:12" x14ac:dyDescent="0.2">
      <c r="A10" s="55" t="s">
        <v>29</v>
      </c>
      <c r="B10" s="56">
        <v>893</v>
      </c>
      <c r="C10" s="64">
        <v>186</v>
      </c>
      <c r="D10" s="57">
        <f t="shared" si="0"/>
        <v>0.20828667413213886</v>
      </c>
      <c r="E10" s="56">
        <v>1801</v>
      </c>
      <c r="F10" s="56">
        <v>156</v>
      </c>
      <c r="G10" s="57">
        <f t="shared" si="1"/>
        <v>8.661854525263743E-2</v>
      </c>
      <c r="H10" s="58">
        <v>1263</v>
      </c>
      <c r="I10" s="59">
        <v>2694</v>
      </c>
      <c r="J10" s="56">
        <v>13040400</v>
      </c>
      <c r="K10" s="56">
        <v>225563</v>
      </c>
      <c r="L10" s="167">
        <f t="shared" si="2"/>
        <v>342</v>
      </c>
    </row>
    <row r="11" spans="1:12" s="63" customFormat="1" x14ac:dyDescent="0.2">
      <c r="A11" s="60" t="s">
        <v>30</v>
      </c>
      <c r="B11" s="61">
        <v>252</v>
      </c>
      <c r="C11" s="61">
        <v>48</v>
      </c>
      <c r="D11" s="57">
        <f t="shared" si="0"/>
        <v>0.19047619047619047</v>
      </c>
      <c r="E11" s="61">
        <v>26273</v>
      </c>
      <c r="F11" s="61">
        <v>692</v>
      </c>
      <c r="G11" s="57">
        <f t="shared" si="1"/>
        <v>2.6338826932592395E-2</v>
      </c>
      <c r="H11" s="62">
        <v>20437</v>
      </c>
      <c r="I11" s="62">
        <v>26525</v>
      </c>
      <c r="J11" s="61">
        <v>240765694</v>
      </c>
      <c r="K11" s="61">
        <v>5282416</v>
      </c>
      <c r="L11" s="167">
        <f t="shared" si="2"/>
        <v>740</v>
      </c>
    </row>
    <row r="12" spans="1:12" x14ac:dyDescent="0.2">
      <c r="A12" s="55" t="s">
        <v>31</v>
      </c>
      <c r="B12" s="56">
        <v>1</v>
      </c>
      <c r="C12" s="56">
        <v>0</v>
      </c>
      <c r="D12" s="57">
        <f t="shared" si="0"/>
        <v>0</v>
      </c>
      <c r="E12" s="56">
        <v>4</v>
      </c>
      <c r="F12" s="56">
        <v>0</v>
      </c>
      <c r="G12" s="57">
        <f t="shared" si="1"/>
        <v>0</v>
      </c>
      <c r="H12" s="58">
        <v>3</v>
      </c>
      <c r="I12" s="59">
        <v>5</v>
      </c>
      <c r="J12" s="56">
        <v>0</v>
      </c>
      <c r="K12" s="56">
        <v>0</v>
      </c>
      <c r="L12" s="167">
        <f t="shared" si="2"/>
        <v>0</v>
      </c>
    </row>
    <row r="13" spans="1:12" x14ac:dyDescent="0.2">
      <c r="A13" s="55" t="s">
        <v>32</v>
      </c>
      <c r="B13" s="56">
        <v>12</v>
      </c>
      <c r="C13" s="56">
        <v>0</v>
      </c>
      <c r="D13" s="57">
        <f t="shared" si="0"/>
        <v>0</v>
      </c>
      <c r="E13" s="56">
        <v>797</v>
      </c>
      <c r="F13" s="56">
        <v>129</v>
      </c>
      <c r="G13" s="57">
        <f t="shared" si="1"/>
        <v>0.16185696361355081</v>
      </c>
      <c r="H13" s="56">
        <v>426</v>
      </c>
      <c r="I13" s="59">
        <v>809</v>
      </c>
      <c r="J13" s="56">
        <v>19861003</v>
      </c>
      <c r="K13" s="56">
        <v>349581.31</v>
      </c>
      <c r="L13" s="167">
        <f t="shared" si="2"/>
        <v>129</v>
      </c>
    </row>
    <row r="14" spans="1:12" x14ac:dyDescent="0.2">
      <c r="A14" s="55" t="s">
        <v>33</v>
      </c>
      <c r="B14" s="56">
        <v>86</v>
      </c>
      <c r="C14" s="56">
        <v>3</v>
      </c>
      <c r="D14" s="57">
        <f t="shared" si="0"/>
        <v>3.4883720930232558E-2</v>
      </c>
      <c r="E14" s="56">
        <v>805</v>
      </c>
      <c r="F14" s="56">
        <v>20</v>
      </c>
      <c r="G14" s="57">
        <f t="shared" si="1"/>
        <v>2.4844720496894408E-2</v>
      </c>
      <c r="H14" s="56">
        <v>734</v>
      </c>
      <c r="I14" s="59">
        <v>891</v>
      </c>
      <c r="J14" s="56">
        <v>4349336</v>
      </c>
      <c r="K14" s="56">
        <v>79717</v>
      </c>
      <c r="L14" s="167">
        <f t="shared" si="2"/>
        <v>23</v>
      </c>
    </row>
    <row r="15" spans="1:12" s="63" customFormat="1" x14ac:dyDescent="0.2">
      <c r="A15" s="60" t="s">
        <v>34</v>
      </c>
      <c r="B15" s="61">
        <v>21</v>
      </c>
      <c r="C15" s="61">
        <v>20</v>
      </c>
      <c r="D15" s="57">
        <f t="shared" si="0"/>
        <v>0.95238095238095233</v>
      </c>
      <c r="E15" s="61">
        <v>238</v>
      </c>
      <c r="F15" s="61">
        <v>9</v>
      </c>
      <c r="G15" s="57">
        <f t="shared" si="1"/>
        <v>3.7815126050420166E-2</v>
      </c>
      <c r="H15" s="61">
        <v>201</v>
      </c>
      <c r="I15" s="59">
        <v>259</v>
      </c>
      <c r="J15" s="61">
        <v>1682173</v>
      </c>
      <c r="K15" s="61">
        <v>12530.84</v>
      </c>
      <c r="L15" s="167">
        <f t="shared" si="2"/>
        <v>29</v>
      </c>
    </row>
    <row r="16" spans="1:12" x14ac:dyDescent="0.2">
      <c r="A16" s="55" t="s">
        <v>35</v>
      </c>
      <c r="B16" s="56">
        <v>85</v>
      </c>
      <c r="C16" s="56">
        <v>6</v>
      </c>
      <c r="D16" s="57">
        <f t="shared" si="0"/>
        <v>7.0588235294117646E-2</v>
      </c>
      <c r="E16" s="56">
        <v>1757</v>
      </c>
      <c r="F16" s="56">
        <v>32</v>
      </c>
      <c r="G16" s="57">
        <f t="shared" si="1"/>
        <v>1.8212862834376779E-2</v>
      </c>
      <c r="H16" s="56">
        <v>1007</v>
      </c>
      <c r="I16" s="59">
        <v>1842</v>
      </c>
      <c r="J16" s="56">
        <v>3581948</v>
      </c>
      <c r="K16" s="56">
        <v>42364</v>
      </c>
      <c r="L16" s="167">
        <f t="shared" si="2"/>
        <v>38</v>
      </c>
    </row>
    <row r="17" spans="1:12" x14ac:dyDescent="0.2">
      <c r="A17" s="55" t="s">
        <v>36</v>
      </c>
      <c r="B17" s="56">
        <v>28</v>
      </c>
      <c r="C17" s="56">
        <v>0</v>
      </c>
      <c r="D17" s="57">
        <f t="shared" si="0"/>
        <v>0</v>
      </c>
      <c r="E17" s="56">
        <v>20</v>
      </c>
      <c r="F17" s="56">
        <v>0</v>
      </c>
      <c r="G17" s="57">
        <f t="shared" si="1"/>
        <v>0</v>
      </c>
      <c r="H17" s="56">
        <v>46</v>
      </c>
      <c r="I17" s="59">
        <v>48</v>
      </c>
      <c r="J17" s="56">
        <v>0</v>
      </c>
      <c r="K17" s="56">
        <v>0</v>
      </c>
      <c r="L17" s="167">
        <f t="shared" si="2"/>
        <v>0</v>
      </c>
    </row>
    <row r="18" spans="1:12" s="63" customFormat="1" x14ac:dyDescent="0.2">
      <c r="A18" s="60" t="s">
        <v>37</v>
      </c>
      <c r="B18" s="61">
        <v>1506</v>
      </c>
      <c r="C18" s="61">
        <v>184</v>
      </c>
      <c r="D18" s="57">
        <f t="shared" si="0"/>
        <v>0.12217795484727756</v>
      </c>
      <c r="E18" s="61">
        <v>101804</v>
      </c>
      <c r="F18" s="61">
        <v>45715</v>
      </c>
      <c r="G18" s="57">
        <f t="shared" si="1"/>
        <v>0.44904915327492045</v>
      </c>
      <c r="H18" s="61">
        <v>22785</v>
      </c>
      <c r="I18" s="62">
        <v>103310</v>
      </c>
      <c r="J18" s="61">
        <v>6453381956</v>
      </c>
      <c r="K18" s="61">
        <v>141185341</v>
      </c>
      <c r="L18" s="167">
        <f t="shared" si="2"/>
        <v>45899</v>
      </c>
    </row>
    <row r="19" spans="1:12" x14ac:dyDescent="0.2">
      <c r="A19" s="55" t="s">
        <v>38</v>
      </c>
      <c r="B19" s="56">
        <v>40</v>
      </c>
      <c r="C19" s="56">
        <v>2</v>
      </c>
      <c r="D19" s="57">
        <f t="shared" si="0"/>
        <v>0.05</v>
      </c>
      <c r="E19" s="56">
        <v>141</v>
      </c>
      <c r="F19" s="56">
        <v>25</v>
      </c>
      <c r="G19" s="57">
        <f t="shared" si="1"/>
        <v>0.1773049645390071</v>
      </c>
      <c r="H19" s="56">
        <v>96</v>
      </c>
      <c r="I19" s="59">
        <v>181</v>
      </c>
      <c r="J19" s="56">
        <v>4638628</v>
      </c>
      <c r="K19" s="56">
        <v>72412.69</v>
      </c>
      <c r="L19" s="167">
        <f t="shared" si="2"/>
        <v>27</v>
      </c>
    </row>
    <row r="20" spans="1:12" x14ac:dyDescent="0.2">
      <c r="A20" s="55" t="s">
        <v>39</v>
      </c>
      <c r="B20" s="56">
        <v>9</v>
      </c>
      <c r="C20" s="56">
        <v>0</v>
      </c>
      <c r="D20" s="57">
        <f t="shared" si="0"/>
        <v>0</v>
      </c>
      <c r="E20" s="56">
        <v>9</v>
      </c>
      <c r="F20" s="56">
        <v>0</v>
      </c>
      <c r="G20" s="57">
        <f t="shared" si="1"/>
        <v>0</v>
      </c>
      <c r="H20" s="56">
        <v>7</v>
      </c>
      <c r="I20" s="59">
        <v>18</v>
      </c>
      <c r="J20" s="56">
        <v>0</v>
      </c>
      <c r="K20" s="56">
        <v>0</v>
      </c>
      <c r="L20" s="167">
        <f t="shared" si="2"/>
        <v>0</v>
      </c>
    </row>
    <row r="21" spans="1:12" x14ac:dyDescent="0.2">
      <c r="A21" s="55" t="s">
        <v>40</v>
      </c>
      <c r="B21" s="287">
        <v>177</v>
      </c>
      <c r="C21" s="287">
        <v>17</v>
      </c>
      <c r="D21" s="57">
        <f t="shared" si="0"/>
        <v>9.6045197740112997E-2</v>
      </c>
      <c r="E21" s="287">
        <v>6322</v>
      </c>
      <c r="F21" s="287">
        <v>765</v>
      </c>
      <c r="G21" s="57">
        <f t="shared" si="1"/>
        <v>0.12100601075608984</v>
      </c>
      <c r="H21" s="287">
        <v>4174</v>
      </c>
      <c r="I21" s="62">
        <v>6499</v>
      </c>
      <c r="J21" s="287">
        <v>193773469</v>
      </c>
      <c r="K21" s="287">
        <v>3560335</v>
      </c>
      <c r="L21" s="167">
        <f t="shared" si="2"/>
        <v>782</v>
      </c>
    </row>
    <row r="22" spans="1:12" x14ac:dyDescent="0.2">
      <c r="A22" s="55" t="s">
        <v>41</v>
      </c>
      <c r="B22" s="56">
        <v>128</v>
      </c>
      <c r="C22" s="56">
        <v>0</v>
      </c>
      <c r="D22" s="57">
        <f t="shared" si="0"/>
        <v>0</v>
      </c>
      <c r="E22" s="56">
        <v>203</v>
      </c>
      <c r="F22" s="56">
        <v>0</v>
      </c>
      <c r="G22" s="57">
        <f t="shared" si="1"/>
        <v>0</v>
      </c>
      <c r="H22" s="56">
        <v>308</v>
      </c>
      <c r="I22" s="59">
        <v>331</v>
      </c>
      <c r="J22" s="56">
        <v>0</v>
      </c>
      <c r="K22" s="56">
        <v>0</v>
      </c>
      <c r="L22" s="167">
        <f t="shared" si="2"/>
        <v>0</v>
      </c>
    </row>
    <row r="23" spans="1:12" x14ac:dyDescent="0.2">
      <c r="A23" s="55" t="s">
        <v>42</v>
      </c>
      <c r="B23" s="56">
        <v>0</v>
      </c>
      <c r="C23" s="56">
        <v>0</v>
      </c>
      <c r="D23" s="57" t="str">
        <f t="shared" si="0"/>
        <v/>
      </c>
      <c r="E23" s="56">
        <v>199</v>
      </c>
      <c r="F23" s="56">
        <v>1</v>
      </c>
      <c r="G23" s="57">
        <f t="shared" si="1"/>
        <v>5.0251256281407036E-3</v>
      </c>
      <c r="H23" s="56">
        <v>181</v>
      </c>
      <c r="I23" s="59">
        <v>199</v>
      </c>
      <c r="J23" s="56">
        <v>183547</v>
      </c>
      <c r="K23" s="56">
        <v>3473.51</v>
      </c>
      <c r="L23" s="167">
        <f t="shared" si="2"/>
        <v>1</v>
      </c>
    </row>
    <row r="24" spans="1:12" x14ac:dyDescent="0.2">
      <c r="A24" s="55" t="s">
        <v>43</v>
      </c>
      <c r="B24" s="56">
        <v>1</v>
      </c>
      <c r="C24" s="56">
        <v>0</v>
      </c>
      <c r="D24" s="57">
        <f t="shared" si="0"/>
        <v>0</v>
      </c>
      <c r="E24" s="56">
        <v>49</v>
      </c>
      <c r="F24" s="56">
        <v>1</v>
      </c>
      <c r="G24" s="57">
        <f t="shared" si="1"/>
        <v>2.0408163265306121E-2</v>
      </c>
      <c r="H24" s="56">
        <v>43</v>
      </c>
      <c r="I24" s="59">
        <v>50</v>
      </c>
      <c r="J24" s="56">
        <v>104100</v>
      </c>
      <c r="K24" s="56">
        <v>462.72</v>
      </c>
      <c r="L24" s="167">
        <f t="shared" si="2"/>
        <v>1</v>
      </c>
    </row>
    <row r="25" spans="1:12" x14ac:dyDescent="0.2">
      <c r="A25" s="55" t="s">
        <v>44</v>
      </c>
      <c r="B25" s="56">
        <v>0</v>
      </c>
      <c r="C25" s="56">
        <v>0</v>
      </c>
      <c r="D25" s="57" t="str">
        <f t="shared" si="0"/>
        <v/>
      </c>
      <c r="E25" s="56">
        <v>17</v>
      </c>
      <c r="F25" s="56">
        <v>0</v>
      </c>
      <c r="G25" s="57">
        <f t="shared" si="1"/>
        <v>0</v>
      </c>
      <c r="H25" s="56">
        <v>13</v>
      </c>
      <c r="I25" s="59">
        <v>17</v>
      </c>
      <c r="J25" s="56">
        <v>0</v>
      </c>
      <c r="K25" s="56">
        <v>0</v>
      </c>
      <c r="L25" s="167">
        <f t="shared" si="2"/>
        <v>0</v>
      </c>
    </row>
    <row r="26" spans="1:12" x14ac:dyDescent="0.2">
      <c r="A26" s="55" t="s">
        <v>45</v>
      </c>
      <c r="B26" s="56">
        <v>29</v>
      </c>
      <c r="C26" s="56">
        <v>29</v>
      </c>
      <c r="D26" s="57">
        <f t="shared" si="0"/>
        <v>1</v>
      </c>
      <c r="E26" s="56">
        <v>4</v>
      </c>
      <c r="F26" s="56">
        <v>0</v>
      </c>
      <c r="G26" s="57">
        <f t="shared" si="1"/>
        <v>0</v>
      </c>
      <c r="H26" s="56">
        <v>4</v>
      </c>
      <c r="I26" s="59">
        <v>33</v>
      </c>
      <c r="J26" s="56">
        <v>0</v>
      </c>
      <c r="K26" s="56">
        <v>0</v>
      </c>
      <c r="L26" s="167">
        <f t="shared" si="2"/>
        <v>29</v>
      </c>
    </row>
    <row r="27" spans="1:12" x14ac:dyDescent="0.2">
      <c r="A27" s="55" t="s">
        <v>46</v>
      </c>
      <c r="B27" s="56">
        <v>2</v>
      </c>
      <c r="C27" s="56">
        <v>0</v>
      </c>
      <c r="D27" s="57">
        <f t="shared" si="0"/>
        <v>0</v>
      </c>
      <c r="E27" s="56">
        <v>12</v>
      </c>
      <c r="F27" s="56">
        <v>0</v>
      </c>
      <c r="G27" s="57">
        <f t="shared" si="1"/>
        <v>0</v>
      </c>
      <c r="H27" s="56">
        <v>9</v>
      </c>
      <c r="I27" s="59">
        <v>14</v>
      </c>
      <c r="J27" s="56">
        <v>0</v>
      </c>
      <c r="K27" s="56">
        <v>0</v>
      </c>
      <c r="L27" s="167">
        <f t="shared" si="2"/>
        <v>0</v>
      </c>
    </row>
    <row r="28" spans="1:12" x14ac:dyDescent="0.2">
      <c r="A28" s="55" t="s">
        <v>47</v>
      </c>
      <c r="B28" s="56">
        <v>0</v>
      </c>
      <c r="C28" s="56">
        <v>0</v>
      </c>
      <c r="D28" s="57" t="str">
        <f t="shared" si="0"/>
        <v/>
      </c>
      <c r="E28" s="56">
        <v>11</v>
      </c>
      <c r="F28" s="56">
        <v>0</v>
      </c>
      <c r="G28" s="57">
        <f t="shared" si="1"/>
        <v>0</v>
      </c>
      <c r="H28" s="56">
        <v>6</v>
      </c>
      <c r="I28" s="59">
        <v>11</v>
      </c>
      <c r="J28" s="56">
        <v>0</v>
      </c>
      <c r="K28" s="56">
        <v>0</v>
      </c>
      <c r="L28" s="167">
        <f t="shared" si="2"/>
        <v>0</v>
      </c>
    </row>
    <row r="29" spans="1:12" x14ac:dyDescent="0.2">
      <c r="A29" s="55" t="s">
        <v>48</v>
      </c>
      <c r="B29" s="56">
        <v>0</v>
      </c>
      <c r="C29" s="56">
        <v>0</v>
      </c>
      <c r="D29" s="57" t="str">
        <f t="shared" si="0"/>
        <v/>
      </c>
      <c r="E29" s="56">
        <v>1</v>
      </c>
      <c r="F29" s="56">
        <v>0</v>
      </c>
      <c r="G29" s="57">
        <f t="shared" si="1"/>
        <v>0</v>
      </c>
      <c r="H29" s="56">
        <v>1</v>
      </c>
      <c r="I29" s="59">
        <v>1</v>
      </c>
      <c r="J29" s="56">
        <v>0</v>
      </c>
      <c r="K29" s="56">
        <v>0</v>
      </c>
      <c r="L29" s="167">
        <f t="shared" si="2"/>
        <v>0</v>
      </c>
    </row>
    <row r="30" spans="1:12" x14ac:dyDescent="0.2">
      <c r="A30" s="55" t="s">
        <v>49</v>
      </c>
      <c r="B30" s="56">
        <v>3</v>
      </c>
      <c r="C30" s="56">
        <v>0</v>
      </c>
      <c r="D30" s="57">
        <f t="shared" si="0"/>
        <v>0</v>
      </c>
      <c r="E30" s="56">
        <v>18</v>
      </c>
      <c r="F30" s="56">
        <v>0</v>
      </c>
      <c r="G30" s="57">
        <f t="shared" si="1"/>
        <v>0</v>
      </c>
      <c r="H30" s="56">
        <v>20</v>
      </c>
      <c r="I30" s="59">
        <v>21</v>
      </c>
      <c r="J30" s="56">
        <v>0</v>
      </c>
      <c r="K30" s="56">
        <v>0</v>
      </c>
      <c r="L30" s="167">
        <f t="shared" si="2"/>
        <v>0</v>
      </c>
    </row>
    <row r="31" spans="1:12" x14ac:dyDescent="0.2">
      <c r="A31" s="55" t="s">
        <v>50</v>
      </c>
      <c r="B31" s="56">
        <v>0</v>
      </c>
      <c r="C31" s="56">
        <v>0</v>
      </c>
      <c r="D31" s="57" t="str">
        <f t="shared" si="0"/>
        <v/>
      </c>
      <c r="E31" s="56">
        <v>64</v>
      </c>
      <c r="F31" s="56">
        <v>9</v>
      </c>
      <c r="G31" s="57">
        <f t="shared" si="1"/>
        <v>0.140625</v>
      </c>
      <c r="H31" s="56">
        <v>33</v>
      </c>
      <c r="I31" s="59">
        <v>64</v>
      </c>
      <c r="J31" s="56">
        <v>88260</v>
      </c>
      <c r="K31" s="56">
        <v>573.69000000000005</v>
      </c>
      <c r="L31" s="167">
        <f t="shared" si="2"/>
        <v>9</v>
      </c>
    </row>
    <row r="32" spans="1:12" x14ac:dyDescent="0.2">
      <c r="A32" s="55" t="s">
        <v>51</v>
      </c>
      <c r="B32" s="56">
        <v>8</v>
      </c>
      <c r="C32" s="56">
        <v>0</v>
      </c>
      <c r="D32" s="57">
        <f t="shared" si="0"/>
        <v>0</v>
      </c>
      <c r="E32" s="56">
        <v>346</v>
      </c>
      <c r="F32" s="56">
        <v>34</v>
      </c>
      <c r="G32" s="57">
        <f t="shared" si="1"/>
        <v>9.8265895953757232E-2</v>
      </c>
      <c r="H32" s="56">
        <v>147</v>
      </c>
      <c r="I32" s="59">
        <v>354</v>
      </c>
      <c r="J32" s="56">
        <v>172349415</v>
      </c>
      <c r="K32" s="56">
        <v>2618088.1800000002</v>
      </c>
      <c r="L32" s="167">
        <f t="shared" si="2"/>
        <v>34</v>
      </c>
    </row>
    <row r="33" spans="1:12" x14ac:dyDescent="0.2">
      <c r="A33" s="55" t="s">
        <v>52</v>
      </c>
      <c r="B33" s="56">
        <v>2</v>
      </c>
      <c r="C33" s="56">
        <v>0</v>
      </c>
      <c r="D33" s="57">
        <f t="shared" si="0"/>
        <v>0</v>
      </c>
      <c r="E33" s="56">
        <v>70</v>
      </c>
      <c r="F33" s="56">
        <v>0</v>
      </c>
      <c r="G33" s="57">
        <f t="shared" si="1"/>
        <v>0</v>
      </c>
      <c r="H33" s="56">
        <v>54</v>
      </c>
      <c r="I33" s="59">
        <v>72</v>
      </c>
      <c r="J33" s="56">
        <v>0</v>
      </c>
      <c r="K33" s="56">
        <v>0</v>
      </c>
      <c r="L33" s="167">
        <f t="shared" si="2"/>
        <v>0</v>
      </c>
    </row>
    <row r="34" spans="1:12" x14ac:dyDescent="0.2">
      <c r="A34" s="55" t="s">
        <v>53</v>
      </c>
      <c r="B34" s="56">
        <v>362</v>
      </c>
      <c r="C34" s="56">
        <v>36</v>
      </c>
      <c r="D34" s="57">
        <f t="shared" si="0"/>
        <v>9.9447513812154692E-2</v>
      </c>
      <c r="E34" s="56">
        <v>3592</v>
      </c>
      <c r="F34" s="56">
        <v>219</v>
      </c>
      <c r="G34" s="57">
        <f t="shared" si="1"/>
        <v>6.0968819599109131E-2</v>
      </c>
      <c r="H34" s="56">
        <v>2471</v>
      </c>
      <c r="I34" s="59">
        <v>3954</v>
      </c>
      <c r="J34" s="56">
        <v>40744623</v>
      </c>
      <c r="K34" s="56">
        <v>838883</v>
      </c>
      <c r="L34" s="167">
        <f t="shared" si="2"/>
        <v>255</v>
      </c>
    </row>
    <row r="35" spans="1:12" x14ac:dyDescent="0.2">
      <c r="A35" s="55" t="s">
        <v>54</v>
      </c>
      <c r="B35" s="56">
        <v>0</v>
      </c>
      <c r="C35" s="56">
        <v>0</v>
      </c>
      <c r="D35" s="57" t="str">
        <f t="shared" si="0"/>
        <v/>
      </c>
      <c r="E35" s="56">
        <v>8</v>
      </c>
      <c r="F35" s="56">
        <v>0</v>
      </c>
      <c r="G35" s="57">
        <f t="shared" si="1"/>
        <v>0</v>
      </c>
      <c r="H35" s="56">
        <v>6</v>
      </c>
      <c r="I35" s="59">
        <v>8</v>
      </c>
      <c r="J35" s="56">
        <v>0</v>
      </c>
      <c r="K35" s="56">
        <v>0</v>
      </c>
      <c r="L35" s="167">
        <f t="shared" si="2"/>
        <v>0</v>
      </c>
    </row>
    <row r="36" spans="1:12" x14ac:dyDescent="0.2">
      <c r="A36" s="55" t="s">
        <v>55</v>
      </c>
      <c r="B36" s="56">
        <v>37</v>
      </c>
      <c r="C36" s="56">
        <v>4</v>
      </c>
      <c r="D36" s="57">
        <f t="shared" si="0"/>
        <v>0.10810810810810811</v>
      </c>
      <c r="E36" s="56">
        <v>459</v>
      </c>
      <c r="F36" s="56">
        <v>19</v>
      </c>
      <c r="G36" s="57">
        <f t="shared" si="1"/>
        <v>4.1394335511982572E-2</v>
      </c>
      <c r="H36" s="56">
        <v>359</v>
      </c>
      <c r="I36" s="59">
        <v>496</v>
      </c>
      <c r="J36" s="56">
        <v>7835081</v>
      </c>
      <c r="K36" s="56">
        <v>120319.3</v>
      </c>
      <c r="L36" s="167">
        <f t="shared" si="2"/>
        <v>23</v>
      </c>
    </row>
    <row r="37" spans="1:12" x14ac:dyDescent="0.2">
      <c r="A37" s="55" t="s">
        <v>56</v>
      </c>
      <c r="B37" s="56">
        <v>2</v>
      </c>
      <c r="C37" s="56">
        <v>0</v>
      </c>
      <c r="D37" s="57">
        <f t="shared" si="0"/>
        <v>0</v>
      </c>
      <c r="E37" s="56">
        <v>16</v>
      </c>
      <c r="F37" s="56">
        <v>0</v>
      </c>
      <c r="G37" s="57">
        <f t="shared" si="1"/>
        <v>0</v>
      </c>
      <c r="H37" s="56">
        <v>11</v>
      </c>
      <c r="I37" s="59">
        <v>18</v>
      </c>
      <c r="J37" s="56">
        <v>0</v>
      </c>
      <c r="K37" s="56">
        <v>0</v>
      </c>
      <c r="L37" s="167">
        <f t="shared" si="2"/>
        <v>0</v>
      </c>
    </row>
    <row r="38" spans="1:12" x14ac:dyDescent="0.2">
      <c r="A38" s="55" t="s">
        <v>57</v>
      </c>
      <c r="B38" s="66">
        <v>0</v>
      </c>
      <c r="C38" s="66">
        <v>0</v>
      </c>
      <c r="D38" s="57" t="str">
        <f t="shared" si="0"/>
        <v/>
      </c>
      <c r="E38" s="66">
        <v>0</v>
      </c>
      <c r="F38" s="66">
        <v>0</v>
      </c>
      <c r="G38" s="57" t="str">
        <f t="shared" si="1"/>
        <v/>
      </c>
      <c r="H38" s="66">
        <v>0</v>
      </c>
      <c r="I38" s="59">
        <v>0</v>
      </c>
      <c r="J38" s="66">
        <v>0</v>
      </c>
      <c r="K38" s="66">
        <v>0</v>
      </c>
      <c r="L38" s="167">
        <f t="shared" si="2"/>
        <v>0</v>
      </c>
    </row>
    <row r="39" spans="1:12" x14ac:dyDescent="0.2">
      <c r="A39" s="55" t="s">
        <v>58</v>
      </c>
      <c r="B39" s="56">
        <v>0</v>
      </c>
      <c r="C39" s="56">
        <v>0</v>
      </c>
      <c r="D39" s="57" t="str">
        <f t="shared" si="0"/>
        <v/>
      </c>
      <c r="E39" s="56">
        <v>0</v>
      </c>
      <c r="F39" s="56">
        <v>0</v>
      </c>
      <c r="G39" s="57" t="str">
        <f t="shared" si="1"/>
        <v/>
      </c>
      <c r="H39" s="56">
        <v>0</v>
      </c>
      <c r="I39" s="59">
        <v>0</v>
      </c>
      <c r="J39" s="56">
        <v>0</v>
      </c>
      <c r="K39" s="56">
        <v>0</v>
      </c>
      <c r="L39" s="167">
        <f t="shared" si="2"/>
        <v>0</v>
      </c>
    </row>
    <row r="40" spans="1:12" x14ac:dyDescent="0.2">
      <c r="A40" s="55" t="s">
        <v>59</v>
      </c>
      <c r="B40" s="56">
        <v>52</v>
      </c>
      <c r="C40" s="56">
        <v>18</v>
      </c>
      <c r="D40" s="57">
        <f t="shared" si="0"/>
        <v>0.34615384615384615</v>
      </c>
      <c r="E40" s="56">
        <v>805</v>
      </c>
      <c r="F40" s="56">
        <v>24</v>
      </c>
      <c r="G40" s="57">
        <f t="shared" si="1"/>
        <v>2.9813664596273291E-2</v>
      </c>
      <c r="H40" s="56">
        <v>681</v>
      </c>
      <c r="I40" s="59">
        <v>857</v>
      </c>
      <c r="J40" s="56">
        <v>10757957</v>
      </c>
      <c r="K40" s="56">
        <v>188033.11</v>
      </c>
      <c r="L40" s="167">
        <f t="shared" si="2"/>
        <v>42</v>
      </c>
    </row>
    <row r="41" spans="1:12" x14ac:dyDescent="0.2">
      <c r="A41" s="50" t="s">
        <v>60</v>
      </c>
      <c r="B41" s="56">
        <v>186</v>
      </c>
      <c r="C41" s="56">
        <v>6</v>
      </c>
      <c r="D41" s="57">
        <f t="shared" si="0"/>
        <v>3.2258064516129031E-2</v>
      </c>
      <c r="E41" s="56">
        <v>3138</v>
      </c>
      <c r="F41" s="56">
        <v>806</v>
      </c>
      <c r="G41" s="57">
        <f t="shared" si="1"/>
        <v>0.25685149776927979</v>
      </c>
      <c r="H41" s="56">
        <v>1455</v>
      </c>
      <c r="I41" s="59">
        <v>3324</v>
      </c>
      <c r="J41" s="56">
        <v>117631303</v>
      </c>
      <c r="K41" s="56">
        <v>2131292</v>
      </c>
      <c r="L41" s="167">
        <f t="shared" si="2"/>
        <v>812</v>
      </c>
    </row>
    <row r="42" spans="1:12" x14ac:dyDescent="0.2">
      <c r="A42" s="55" t="s">
        <v>61</v>
      </c>
      <c r="B42" s="56">
        <v>6</v>
      </c>
      <c r="C42" s="56">
        <v>1</v>
      </c>
      <c r="D42" s="57">
        <f t="shared" si="0"/>
        <v>0.16666666666666666</v>
      </c>
      <c r="E42" s="56">
        <v>683</v>
      </c>
      <c r="F42" s="56">
        <v>3</v>
      </c>
      <c r="G42" s="57">
        <f t="shared" si="1"/>
        <v>4.3923865300146414E-3</v>
      </c>
      <c r="H42" s="56">
        <v>531</v>
      </c>
      <c r="I42" s="59">
        <v>689</v>
      </c>
      <c r="J42" s="56">
        <v>1329560</v>
      </c>
      <c r="K42" s="56">
        <v>26547</v>
      </c>
      <c r="L42" s="167">
        <f t="shared" si="2"/>
        <v>4</v>
      </c>
    </row>
    <row r="43" spans="1:12" x14ac:dyDescent="0.2">
      <c r="A43" s="55" t="s">
        <v>62</v>
      </c>
      <c r="B43" s="56">
        <v>0</v>
      </c>
      <c r="C43" s="56">
        <v>0</v>
      </c>
      <c r="D43" s="57" t="str">
        <f t="shared" si="0"/>
        <v/>
      </c>
      <c r="E43" s="56">
        <v>24</v>
      </c>
      <c r="F43" s="56">
        <v>0</v>
      </c>
      <c r="G43" s="57">
        <f t="shared" si="1"/>
        <v>0</v>
      </c>
      <c r="H43" s="56">
        <v>24</v>
      </c>
      <c r="I43" s="59">
        <v>24</v>
      </c>
      <c r="J43" s="56">
        <v>0</v>
      </c>
      <c r="K43" s="56">
        <v>0</v>
      </c>
      <c r="L43" s="167">
        <f t="shared" si="2"/>
        <v>0</v>
      </c>
    </row>
    <row r="44" spans="1:12" x14ac:dyDescent="0.2">
      <c r="A44" s="55" t="s">
        <v>63</v>
      </c>
      <c r="B44" s="56">
        <v>0</v>
      </c>
      <c r="C44" s="56">
        <v>0</v>
      </c>
      <c r="D44" s="57" t="str">
        <f t="shared" si="0"/>
        <v/>
      </c>
      <c r="E44" s="56">
        <v>1</v>
      </c>
      <c r="F44" s="56">
        <v>1</v>
      </c>
      <c r="G44" s="57">
        <f t="shared" si="1"/>
        <v>1</v>
      </c>
      <c r="H44" s="56">
        <v>0</v>
      </c>
      <c r="I44" s="59">
        <v>1</v>
      </c>
      <c r="J44" s="56">
        <v>6290447</v>
      </c>
      <c r="K44" s="56">
        <v>62904</v>
      </c>
      <c r="L44" s="167">
        <f t="shared" si="2"/>
        <v>1</v>
      </c>
    </row>
    <row r="45" spans="1:12" x14ac:dyDescent="0.2">
      <c r="A45" s="55" t="s">
        <v>64</v>
      </c>
      <c r="B45" s="56">
        <v>9</v>
      </c>
      <c r="C45" s="56">
        <v>0</v>
      </c>
      <c r="D45" s="57">
        <f t="shared" si="0"/>
        <v>0</v>
      </c>
      <c r="E45" s="56">
        <v>2</v>
      </c>
      <c r="F45" s="56">
        <v>0</v>
      </c>
      <c r="G45" s="57">
        <f t="shared" si="1"/>
        <v>0</v>
      </c>
      <c r="H45" s="56">
        <v>11</v>
      </c>
      <c r="I45" s="59">
        <v>11</v>
      </c>
      <c r="J45" s="56">
        <v>0</v>
      </c>
      <c r="K45" s="56">
        <v>0</v>
      </c>
      <c r="L45" s="167">
        <f t="shared" si="2"/>
        <v>0</v>
      </c>
    </row>
    <row r="46" spans="1:12" x14ac:dyDescent="0.2">
      <c r="A46" s="55" t="s">
        <v>65</v>
      </c>
      <c r="B46" s="56">
        <v>24</v>
      </c>
      <c r="C46" s="56">
        <v>2</v>
      </c>
      <c r="D46" s="57">
        <f t="shared" si="0"/>
        <v>8.3333333333333329E-2</v>
      </c>
      <c r="E46" s="56">
        <v>957</v>
      </c>
      <c r="F46" s="56">
        <v>144</v>
      </c>
      <c r="G46" s="57">
        <f t="shared" si="1"/>
        <v>0.15047021943573669</v>
      </c>
      <c r="H46" s="56">
        <v>675</v>
      </c>
      <c r="I46" s="59">
        <v>981</v>
      </c>
      <c r="J46" s="56">
        <v>4304186</v>
      </c>
      <c r="K46" s="56">
        <v>42075.77</v>
      </c>
      <c r="L46" s="167">
        <f t="shared" si="2"/>
        <v>146</v>
      </c>
    </row>
    <row r="47" spans="1:12" x14ac:dyDescent="0.2">
      <c r="A47" s="55" t="s">
        <v>66</v>
      </c>
      <c r="B47" s="56">
        <v>40</v>
      </c>
      <c r="C47" s="56">
        <v>1</v>
      </c>
      <c r="D47" s="57">
        <f t="shared" si="0"/>
        <v>2.5000000000000001E-2</v>
      </c>
      <c r="E47" s="56">
        <v>859</v>
      </c>
      <c r="F47" s="56">
        <v>17</v>
      </c>
      <c r="G47" s="57">
        <f t="shared" si="1"/>
        <v>1.9790454016298021E-2</v>
      </c>
      <c r="H47" s="56">
        <v>464</v>
      </c>
      <c r="I47" s="59">
        <v>899</v>
      </c>
      <c r="J47" s="56">
        <v>968119</v>
      </c>
      <c r="K47" s="56">
        <v>16530.89</v>
      </c>
      <c r="L47" s="167">
        <f t="shared" si="2"/>
        <v>18</v>
      </c>
    </row>
    <row r="48" spans="1:12" x14ac:dyDescent="0.2">
      <c r="A48" s="55" t="s">
        <v>67</v>
      </c>
      <c r="B48" s="56">
        <v>14</v>
      </c>
      <c r="C48" s="56">
        <v>5</v>
      </c>
      <c r="D48" s="57">
        <f t="shared" si="0"/>
        <v>0.35714285714285715</v>
      </c>
      <c r="E48" s="56">
        <v>1267</v>
      </c>
      <c r="F48" s="56">
        <v>44</v>
      </c>
      <c r="G48" s="57">
        <f t="shared" si="1"/>
        <v>3.4727703235990531E-2</v>
      </c>
      <c r="H48" s="56">
        <v>935</v>
      </c>
      <c r="I48" s="59">
        <v>1281</v>
      </c>
      <c r="J48" s="56">
        <v>9732456</v>
      </c>
      <c r="K48" s="56">
        <v>164226</v>
      </c>
      <c r="L48" s="167">
        <f t="shared" si="2"/>
        <v>49</v>
      </c>
    </row>
    <row r="49" spans="1:12" x14ac:dyDescent="0.2">
      <c r="A49" s="55" t="s">
        <v>68</v>
      </c>
      <c r="B49" s="56">
        <v>21</v>
      </c>
      <c r="C49" s="56">
        <v>1</v>
      </c>
      <c r="D49" s="57">
        <f t="shared" si="0"/>
        <v>4.7619047619047616E-2</v>
      </c>
      <c r="E49" s="56">
        <v>1147</v>
      </c>
      <c r="F49" s="56">
        <v>0</v>
      </c>
      <c r="G49" s="57">
        <f t="shared" si="1"/>
        <v>0</v>
      </c>
      <c r="H49" s="56">
        <v>1127</v>
      </c>
      <c r="I49" s="59">
        <v>1168</v>
      </c>
      <c r="J49" s="56">
        <v>50000</v>
      </c>
      <c r="K49" s="56">
        <v>0</v>
      </c>
      <c r="L49" s="167">
        <f t="shared" si="2"/>
        <v>1</v>
      </c>
    </row>
    <row r="50" spans="1:12" x14ac:dyDescent="0.2">
      <c r="A50" s="60" t="s">
        <v>69</v>
      </c>
      <c r="B50" s="61">
        <v>60</v>
      </c>
      <c r="C50" s="61">
        <v>5</v>
      </c>
      <c r="D50" s="57">
        <f t="shared" si="0"/>
        <v>8.3333333333333329E-2</v>
      </c>
      <c r="E50" s="61">
        <v>1315</v>
      </c>
      <c r="F50" s="61">
        <v>69</v>
      </c>
      <c r="G50" s="57">
        <f t="shared" si="1"/>
        <v>5.2471482889733842E-2</v>
      </c>
      <c r="H50" s="61">
        <v>1055</v>
      </c>
      <c r="I50" s="62">
        <v>1375</v>
      </c>
      <c r="J50" s="61">
        <v>8988952</v>
      </c>
      <c r="K50" s="61">
        <v>500415</v>
      </c>
      <c r="L50" s="167">
        <f t="shared" si="2"/>
        <v>74</v>
      </c>
    </row>
    <row r="51" spans="1:12" x14ac:dyDescent="0.2">
      <c r="A51" s="55" t="s">
        <v>70</v>
      </c>
      <c r="B51" s="56">
        <v>15</v>
      </c>
      <c r="C51" s="56">
        <v>0</v>
      </c>
      <c r="D51" s="57">
        <f t="shared" si="0"/>
        <v>0</v>
      </c>
      <c r="E51" s="56">
        <v>153</v>
      </c>
      <c r="F51" s="56">
        <v>0</v>
      </c>
      <c r="G51" s="57">
        <f t="shared" si="1"/>
        <v>0</v>
      </c>
      <c r="H51" s="56">
        <v>168</v>
      </c>
      <c r="I51" s="59">
        <v>168</v>
      </c>
      <c r="J51" s="56">
        <v>0</v>
      </c>
      <c r="K51" s="56">
        <v>0</v>
      </c>
      <c r="L51" s="167">
        <f t="shared" si="2"/>
        <v>0</v>
      </c>
    </row>
    <row r="52" spans="1:12" x14ac:dyDescent="0.2">
      <c r="A52" s="55" t="s">
        <v>71</v>
      </c>
      <c r="B52" s="56">
        <v>7</v>
      </c>
      <c r="C52" s="56">
        <v>0</v>
      </c>
      <c r="D52" s="57">
        <f t="shared" si="0"/>
        <v>0</v>
      </c>
      <c r="E52" s="56">
        <v>80</v>
      </c>
      <c r="F52" s="56">
        <v>0</v>
      </c>
      <c r="G52" s="57">
        <f t="shared" si="1"/>
        <v>0</v>
      </c>
      <c r="H52" s="56">
        <v>74</v>
      </c>
      <c r="I52" s="59">
        <v>87</v>
      </c>
      <c r="J52" s="56">
        <v>0</v>
      </c>
      <c r="K52" s="56">
        <v>0</v>
      </c>
      <c r="L52" s="167">
        <f t="shared" si="2"/>
        <v>0</v>
      </c>
    </row>
    <row r="53" spans="1:12" x14ac:dyDescent="0.2">
      <c r="A53" s="55" t="s">
        <v>72</v>
      </c>
      <c r="B53" s="56">
        <v>158</v>
      </c>
      <c r="C53" s="56">
        <v>7</v>
      </c>
      <c r="D53" s="57">
        <f t="shared" si="0"/>
        <v>4.4303797468354431E-2</v>
      </c>
      <c r="E53" s="56">
        <v>9124</v>
      </c>
      <c r="F53" s="56">
        <v>601</v>
      </c>
      <c r="G53" s="57">
        <f t="shared" si="1"/>
        <v>6.5870232354230604E-2</v>
      </c>
      <c r="H53" s="56">
        <v>5054</v>
      </c>
      <c r="I53" s="59">
        <v>9282</v>
      </c>
      <c r="J53" s="56">
        <v>77370639</v>
      </c>
      <c r="K53" s="56">
        <v>1385564.22</v>
      </c>
      <c r="L53" s="167">
        <f t="shared" si="2"/>
        <v>608</v>
      </c>
    </row>
    <row r="54" spans="1:12" x14ac:dyDescent="0.2">
      <c r="A54" s="55" t="s">
        <v>73</v>
      </c>
      <c r="B54" s="56">
        <v>1</v>
      </c>
      <c r="C54" s="56">
        <v>0</v>
      </c>
      <c r="D54" s="57">
        <f t="shared" si="0"/>
        <v>0</v>
      </c>
      <c r="E54" s="56">
        <v>754</v>
      </c>
      <c r="F54" s="56">
        <v>3</v>
      </c>
      <c r="G54" s="57">
        <f t="shared" si="1"/>
        <v>3.9787798408488064E-3</v>
      </c>
      <c r="H54" s="56">
        <v>549</v>
      </c>
      <c r="I54" s="59">
        <v>755</v>
      </c>
      <c r="J54" s="56">
        <v>16038917</v>
      </c>
      <c r="K54" s="56">
        <v>115419.25</v>
      </c>
      <c r="L54" s="167">
        <f t="shared" si="2"/>
        <v>3</v>
      </c>
    </row>
    <row r="55" spans="1:12" x14ac:dyDescent="0.2">
      <c r="A55" s="55" t="s">
        <v>74</v>
      </c>
      <c r="B55" s="56">
        <v>515</v>
      </c>
      <c r="C55" s="56">
        <v>9</v>
      </c>
      <c r="D55" s="57">
        <f t="shared" si="0"/>
        <v>1.7475728155339806E-2</v>
      </c>
      <c r="E55" s="56">
        <v>12883</v>
      </c>
      <c r="F55" s="56">
        <v>1257</v>
      </c>
      <c r="G55" s="57">
        <f t="shared" si="1"/>
        <v>9.7570441667313518E-2</v>
      </c>
      <c r="H55" s="56">
        <v>7068</v>
      </c>
      <c r="I55" s="59">
        <v>13398</v>
      </c>
      <c r="J55" s="56">
        <v>229173836</v>
      </c>
      <c r="K55" s="56">
        <v>4922724</v>
      </c>
      <c r="L55" s="167">
        <f t="shared" si="2"/>
        <v>1266</v>
      </c>
    </row>
    <row r="56" spans="1:12" x14ac:dyDescent="0.2">
      <c r="A56" s="55" t="s">
        <v>75</v>
      </c>
      <c r="B56" s="56">
        <v>38</v>
      </c>
      <c r="C56" s="56">
        <v>2</v>
      </c>
      <c r="D56" s="57">
        <f t="shared" si="0"/>
        <v>5.2631578947368418E-2</v>
      </c>
      <c r="E56" s="56">
        <v>1059</v>
      </c>
      <c r="F56" s="56">
        <v>2</v>
      </c>
      <c r="G56" s="57">
        <f t="shared" si="1"/>
        <v>1.8885741265344666E-3</v>
      </c>
      <c r="H56" s="56">
        <v>518</v>
      </c>
      <c r="I56" s="59">
        <v>1097</v>
      </c>
      <c r="J56" s="56">
        <v>10361409</v>
      </c>
      <c r="K56" s="56">
        <v>169727</v>
      </c>
      <c r="L56" s="167">
        <f t="shared" si="2"/>
        <v>4</v>
      </c>
    </row>
    <row r="57" spans="1:12" x14ac:dyDescent="0.2">
      <c r="A57" s="55" t="s">
        <v>76</v>
      </c>
      <c r="B57" s="56">
        <v>139</v>
      </c>
      <c r="C57" s="56">
        <v>15</v>
      </c>
      <c r="D57" s="57">
        <f t="shared" si="0"/>
        <v>0.1079136690647482</v>
      </c>
      <c r="E57" s="56">
        <v>2517</v>
      </c>
      <c r="F57" s="56">
        <v>246</v>
      </c>
      <c r="G57" s="57">
        <f t="shared" si="1"/>
        <v>9.7735399284862925E-2</v>
      </c>
      <c r="H57" s="56">
        <v>1231</v>
      </c>
      <c r="I57" s="59">
        <v>2656</v>
      </c>
      <c r="J57" s="56">
        <v>19022752</v>
      </c>
      <c r="K57" s="56">
        <v>419818</v>
      </c>
      <c r="L57" s="167">
        <f t="shared" si="2"/>
        <v>261</v>
      </c>
    </row>
    <row r="58" spans="1:12" x14ac:dyDescent="0.2">
      <c r="A58" s="55" t="s">
        <v>77</v>
      </c>
      <c r="B58" s="56">
        <v>55</v>
      </c>
      <c r="C58" s="56">
        <v>7</v>
      </c>
      <c r="D58" s="57">
        <f t="shared" si="0"/>
        <v>0.12727272727272726</v>
      </c>
      <c r="E58" s="56">
        <v>1688</v>
      </c>
      <c r="F58" s="56">
        <v>131</v>
      </c>
      <c r="G58" s="57">
        <f t="shared" si="1"/>
        <v>7.7606635071090044E-2</v>
      </c>
      <c r="H58" s="56">
        <v>1062</v>
      </c>
      <c r="I58" s="59">
        <v>1743</v>
      </c>
      <c r="J58" s="56">
        <v>9230096</v>
      </c>
      <c r="K58" s="56">
        <v>160668</v>
      </c>
      <c r="L58" s="167">
        <f t="shared" si="2"/>
        <v>138</v>
      </c>
    </row>
    <row r="59" spans="1:12" x14ac:dyDescent="0.2">
      <c r="A59" s="55" t="s">
        <v>78</v>
      </c>
      <c r="B59" s="56">
        <v>26</v>
      </c>
      <c r="C59" s="56">
        <v>8</v>
      </c>
      <c r="D59" s="57">
        <f t="shared" si="0"/>
        <v>0.30769230769230771</v>
      </c>
      <c r="E59" s="56">
        <v>89</v>
      </c>
      <c r="F59" s="56">
        <v>0</v>
      </c>
      <c r="G59" s="57">
        <f t="shared" si="1"/>
        <v>0</v>
      </c>
      <c r="H59" s="56">
        <v>100</v>
      </c>
      <c r="I59" s="59">
        <v>115</v>
      </c>
      <c r="J59" s="56">
        <v>819668</v>
      </c>
      <c r="K59" s="56">
        <v>7029.88</v>
      </c>
      <c r="L59" s="167">
        <f t="shared" si="2"/>
        <v>8</v>
      </c>
    </row>
    <row r="60" spans="1:12" x14ac:dyDescent="0.2">
      <c r="A60" s="55" t="s">
        <v>79</v>
      </c>
      <c r="B60" s="56">
        <v>26</v>
      </c>
      <c r="C60" s="56">
        <v>4</v>
      </c>
      <c r="D60" s="57">
        <f t="shared" si="0"/>
        <v>0.15384615384615385</v>
      </c>
      <c r="E60" s="56">
        <v>994</v>
      </c>
      <c r="F60" s="56">
        <v>51</v>
      </c>
      <c r="G60" s="57">
        <f t="shared" si="1"/>
        <v>5.1307847082494973E-2</v>
      </c>
      <c r="H60" s="56">
        <v>452</v>
      </c>
      <c r="I60" s="59">
        <v>1020</v>
      </c>
      <c r="J60" s="56">
        <v>9077589</v>
      </c>
      <c r="K60" s="56">
        <v>61247.48</v>
      </c>
      <c r="L60" s="167">
        <f t="shared" si="2"/>
        <v>55</v>
      </c>
    </row>
    <row r="61" spans="1:12" x14ac:dyDescent="0.2">
      <c r="A61" s="55" t="s">
        <v>80</v>
      </c>
      <c r="B61" s="56">
        <v>535</v>
      </c>
      <c r="C61" s="56">
        <v>9</v>
      </c>
      <c r="D61" s="57">
        <f t="shared" si="0"/>
        <v>1.6822429906542057E-2</v>
      </c>
      <c r="E61" s="56">
        <v>1355</v>
      </c>
      <c r="F61" s="56">
        <v>85</v>
      </c>
      <c r="G61" s="57">
        <f t="shared" si="1"/>
        <v>6.273062730627306E-2</v>
      </c>
      <c r="H61" s="56">
        <v>1330</v>
      </c>
      <c r="I61" s="59">
        <v>1890</v>
      </c>
      <c r="J61" s="56">
        <v>12357608</v>
      </c>
      <c r="K61" s="56">
        <v>283690</v>
      </c>
      <c r="L61" s="167">
        <f t="shared" si="2"/>
        <v>94</v>
      </c>
    </row>
    <row r="62" spans="1:12" x14ac:dyDescent="0.2">
      <c r="A62" s="55" t="s">
        <v>81</v>
      </c>
      <c r="B62" s="56">
        <v>3</v>
      </c>
      <c r="C62" s="56">
        <v>0</v>
      </c>
      <c r="D62" s="57">
        <f t="shared" si="0"/>
        <v>0</v>
      </c>
      <c r="E62" s="56">
        <v>37</v>
      </c>
      <c r="F62" s="56">
        <v>0</v>
      </c>
      <c r="G62" s="57">
        <f t="shared" si="1"/>
        <v>0</v>
      </c>
      <c r="H62" s="56">
        <v>40</v>
      </c>
      <c r="I62" s="59">
        <v>40</v>
      </c>
      <c r="J62" s="56">
        <v>0</v>
      </c>
      <c r="K62" s="56">
        <v>0</v>
      </c>
      <c r="L62" s="167">
        <f t="shared" si="2"/>
        <v>0</v>
      </c>
    </row>
    <row r="63" spans="1:12" x14ac:dyDescent="0.2">
      <c r="A63" s="55" t="s">
        <v>82</v>
      </c>
      <c r="B63" s="56">
        <v>27</v>
      </c>
      <c r="C63" s="56">
        <v>2</v>
      </c>
      <c r="D63" s="57">
        <f t="shared" si="0"/>
        <v>7.407407407407407E-2</v>
      </c>
      <c r="E63" s="56">
        <v>1248</v>
      </c>
      <c r="F63" s="56">
        <v>23</v>
      </c>
      <c r="G63" s="57">
        <f t="shared" si="1"/>
        <v>1.842948717948718E-2</v>
      </c>
      <c r="H63" s="56">
        <v>858</v>
      </c>
      <c r="I63" s="59">
        <v>1275</v>
      </c>
      <c r="J63" s="56">
        <v>17521325</v>
      </c>
      <c r="K63" s="56">
        <v>268270</v>
      </c>
      <c r="L63" s="167">
        <f t="shared" si="2"/>
        <v>25</v>
      </c>
    </row>
    <row r="64" spans="1:12" x14ac:dyDescent="0.2">
      <c r="A64" s="55" t="s">
        <v>83</v>
      </c>
      <c r="B64" s="56">
        <v>7</v>
      </c>
      <c r="C64" s="56">
        <v>0</v>
      </c>
      <c r="D64" s="57">
        <f t="shared" si="0"/>
        <v>0</v>
      </c>
      <c r="E64" s="56">
        <v>1371</v>
      </c>
      <c r="F64" s="56">
        <v>90</v>
      </c>
      <c r="G64" s="57">
        <f t="shared" si="1"/>
        <v>6.5645514223194742E-2</v>
      </c>
      <c r="H64" s="56">
        <v>706</v>
      </c>
      <c r="I64" s="59">
        <v>1378</v>
      </c>
      <c r="J64" s="56">
        <v>19685512</v>
      </c>
      <c r="K64" s="56">
        <v>349456.82</v>
      </c>
      <c r="L64" s="167">
        <f t="shared" si="2"/>
        <v>90</v>
      </c>
    </row>
    <row r="65" spans="1:12" x14ac:dyDescent="0.2">
      <c r="A65" s="55" t="s">
        <v>84</v>
      </c>
      <c r="B65" s="56">
        <v>0</v>
      </c>
      <c r="C65" s="56">
        <v>0</v>
      </c>
      <c r="D65" s="57" t="str">
        <f t="shared" si="0"/>
        <v/>
      </c>
      <c r="E65" s="56">
        <v>36</v>
      </c>
      <c r="F65" s="56">
        <v>0</v>
      </c>
      <c r="G65" s="57">
        <f t="shared" si="1"/>
        <v>0</v>
      </c>
      <c r="H65" s="56">
        <v>34</v>
      </c>
      <c r="I65" s="59">
        <v>36</v>
      </c>
      <c r="J65" s="56">
        <v>0</v>
      </c>
      <c r="K65" s="56">
        <v>0</v>
      </c>
      <c r="L65" s="167">
        <f t="shared" si="2"/>
        <v>0</v>
      </c>
    </row>
    <row r="66" spans="1:12" x14ac:dyDescent="0.2">
      <c r="A66" s="55" t="s">
        <v>85</v>
      </c>
      <c r="B66" s="56">
        <v>0</v>
      </c>
      <c r="C66" s="56">
        <v>0</v>
      </c>
      <c r="D66" s="57" t="str">
        <f t="shared" si="0"/>
        <v/>
      </c>
      <c r="E66" s="56">
        <v>32</v>
      </c>
      <c r="F66" s="56">
        <v>0</v>
      </c>
      <c r="G66" s="57">
        <f t="shared" si="1"/>
        <v>0</v>
      </c>
      <c r="H66" s="56">
        <v>20</v>
      </c>
      <c r="I66" s="59">
        <v>32</v>
      </c>
      <c r="J66" s="56">
        <v>0</v>
      </c>
      <c r="K66" s="56">
        <v>0</v>
      </c>
      <c r="L66" s="167">
        <f t="shared" si="2"/>
        <v>0</v>
      </c>
    </row>
    <row r="67" spans="1:12" x14ac:dyDescent="0.2">
      <c r="A67" s="55" t="s">
        <v>86</v>
      </c>
      <c r="B67" s="56">
        <v>1</v>
      </c>
      <c r="C67" s="56">
        <v>0</v>
      </c>
      <c r="D67" s="57">
        <f t="shared" si="0"/>
        <v>0</v>
      </c>
      <c r="E67" s="56">
        <v>10</v>
      </c>
      <c r="F67" s="56">
        <v>0</v>
      </c>
      <c r="G67" s="57">
        <f t="shared" si="1"/>
        <v>0</v>
      </c>
      <c r="H67" s="56">
        <v>8</v>
      </c>
      <c r="I67" s="59">
        <v>11</v>
      </c>
      <c r="J67" s="56">
        <v>0</v>
      </c>
      <c r="K67" s="56">
        <v>0</v>
      </c>
      <c r="L67" s="167">
        <f t="shared" si="2"/>
        <v>0</v>
      </c>
    </row>
    <row r="68" spans="1:12" x14ac:dyDescent="0.2">
      <c r="A68" s="55" t="s">
        <v>87</v>
      </c>
      <c r="B68" s="56">
        <v>23</v>
      </c>
      <c r="C68" s="56">
        <v>0</v>
      </c>
      <c r="D68" s="57">
        <f t="shared" si="0"/>
        <v>0</v>
      </c>
      <c r="E68" s="56">
        <v>0</v>
      </c>
      <c r="F68" s="56">
        <v>0</v>
      </c>
      <c r="G68" s="57" t="str">
        <f t="shared" si="1"/>
        <v/>
      </c>
      <c r="H68" s="56">
        <v>23</v>
      </c>
      <c r="I68" s="59">
        <v>23</v>
      </c>
      <c r="J68" s="56">
        <v>0</v>
      </c>
      <c r="K68" s="56">
        <v>0</v>
      </c>
      <c r="L68" s="167">
        <f t="shared" si="2"/>
        <v>0</v>
      </c>
    </row>
    <row r="69" spans="1:12" x14ac:dyDescent="0.2">
      <c r="A69" s="55" t="s">
        <v>88</v>
      </c>
      <c r="B69" s="56">
        <v>109</v>
      </c>
      <c r="C69" s="56">
        <v>14</v>
      </c>
      <c r="D69" s="57">
        <f t="shared" si="0"/>
        <v>0.12844036697247707</v>
      </c>
      <c r="E69" s="56">
        <v>2241</v>
      </c>
      <c r="F69" s="56">
        <v>803</v>
      </c>
      <c r="G69" s="57">
        <f t="shared" si="1"/>
        <v>0.35832217759928603</v>
      </c>
      <c r="H69" s="56">
        <v>1533</v>
      </c>
      <c r="I69" s="59">
        <v>2350</v>
      </c>
      <c r="J69" s="56">
        <v>38472877</v>
      </c>
      <c r="K69" s="56">
        <v>930260.83</v>
      </c>
      <c r="L69" s="167">
        <f t="shared" si="2"/>
        <v>817</v>
      </c>
    </row>
    <row r="70" spans="1:12" x14ac:dyDescent="0.2">
      <c r="A70" s="55" t="s">
        <v>89</v>
      </c>
      <c r="B70" s="56">
        <v>0</v>
      </c>
      <c r="C70" s="56">
        <v>0</v>
      </c>
      <c r="D70" s="57" t="str">
        <f>IF(OR((B70=0),(B70="")),"",(C70/B70))</f>
        <v/>
      </c>
      <c r="E70" s="56">
        <v>10</v>
      </c>
      <c r="F70" s="56">
        <v>0</v>
      </c>
      <c r="G70" s="57">
        <f>IF(OR((E70=0),(E70="")),"",(F70/E70))</f>
        <v>0</v>
      </c>
      <c r="H70" s="56">
        <v>8</v>
      </c>
      <c r="I70" s="59">
        <v>10</v>
      </c>
      <c r="J70" s="56">
        <v>0</v>
      </c>
      <c r="K70" s="56">
        <v>0</v>
      </c>
      <c r="L70" s="167">
        <f t="shared" si="2"/>
        <v>0</v>
      </c>
    </row>
    <row r="71" spans="1:12" x14ac:dyDescent="0.2">
      <c r="A71" s="55" t="s">
        <v>90</v>
      </c>
      <c r="B71" s="56">
        <v>1</v>
      </c>
      <c r="C71" s="56">
        <v>1</v>
      </c>
      <c r="D71" s="57">
        <f>IF(OR((B71=0),(B71="")),"",(C71/B71))</f>
        <v>1</v>
      </c>
      <c r="E71" s="56">
        <v>121</v>
      </c>
      <c r="F71" s="56">
        <v>0</v>
      </c>
      <c r="G71" s="57">
        <f>IF(OR((E71=0),(E71="")),"",(F71/E71))</f>
        <v>0</v>
      </c>
      <c r="H71" s="56">
        <v>109</v>
      </c>
      <c r="I71" s="59">
        <v>122</v>
      </c>
      <c r="J71" s="56">
        <v>50000</v>
      </c>
      <c r="K71" s="56">
        <v>355.52</v>
      </c>
      <c r="L71" s="167">
        <f>C71+F71</f>
        <v>1</v>
      </c>
    </row>
    <row r="72" spans="1:12" x14ac:dyDescent="0.2">
      <c r="A72" s="55" t="s">
        <v>91</v>
      </c>
      <c r="B72" s="56">
        <v>3</v>
      </c>
      <c r="C72" s="56">
        <v>3</v>
      </c>
      <c r="D72" s="57">
        <f>IF(OR((B72=0),(B72="")),"",(C72/B72))</f>
        <v>1</v>
      </c>
      <c r="E72" s="56">
        <v>49</v>
      </c>
      <c r="F72" s="56">
        <v>0</v>
      </c>
      <c r="G72" s="57">
        <f>IF(OR((E72=0),(E72="")),"",(F72/E72))</f>
        <v>0</v>
      </c>
      <c r="H72" s="56">
        <v>41</v>
      </c>
      <c r="I72" s="59">
        <v>52</v>
      </c>
      <c r="J72" s="56">
        <v>265400</v>
      </c>
      <c r="K72" s="56">
        <v>2367.2399999999998</v>
      </c>
      <c r="L72" s="167">
        <f>C72+F72</f>
        <v>3</v>
      </c>
    </row>
    <row r="73" spans="1:12" x14ac:dyDescent="0.2">
      <c r="A73" s="65" t="s">
        <v>92</v>
      </c>
      <c r="B73" s="67">
        <f>SUM(B6:B72)</f>
        <v>5900</v>
      </c>
      <c r="C73" s="67">
        <f>SUM(C6:C72)</f>
        <v>658</v>
      </c>
      <c r="D73" s="57">
        <f>IF(OR((B73=0),(B73="")),"",(C73/B73))</f>
        <v>0.11152542372881356</v>
      </c>
      <c r="E73" s="68">
        <f>SUM(E6:E72)</f>
        <v>193252</v>
      </c>
      <c r="F73" s="67">
        <f>SUM(F6:F72)</f>
        <v>52266</v>
      </c>
      <c r="G73" s="57">
        <f>IF(OR((E73=0),(E73="")),"",(F73/E73))</f>
        <v>0.27045515699708156</v>
      </c>
      <c r="H73" s="59">
        <f>SUM(H6:H72)</f>
        <v>84793</v>
      </c>
      <c r="I73" s="59">
        <f>SUM(I6:I72)</f>
        <v>199152</v>
      </c>
      <c r="J73" s="59">
        <f>SUM(J4:J72)</f>
        <v>7780891218</v>
      </c>
      <c r="K73" s="59">
        <f>SUM(K6:K72)</f>
        <v>166718075.01000002</v>
      </c>
      <c r="L73" s="167">
        <f>C73+F73</f>
        <v>52924</v>
      </c>
    </row>
    <row r="74" spans="1:12" x14ac:dyDescent="0.2">
      <c r="A74" s="69"/>
      <c r="B74" s="70" t="s">
        <v>93</v>
      </c>
      <c r="C74" s="71"/>
      <c r="D74" s="72"/>
      <c r="E74" s="72"/>
      <c r="F74" s="71"/>
      <c r="G74" s="72"/>
      <c r="H74" s="72"/>
      <c r="I74" s="71"/>
      <c r="J74" s="73"/>
      <c r="K74" s="74"/>
    </row>
    <row r="75" spans="1:12" ht="12.75" customHeight="1" x14ac:dyDescent="0.2">
      <c r="A75" s="438" t="s">
        <v>163</v>
      </c>
      <c r="B75" s="70"/>
      <c r="C75" s="70"/>
      <c r="D75" s="75"/>
      <c r="E75" s="76"/>
      <c r="F75" s="77"/>
      <c r="G75" s="75"/>
      <c r="H75" s="75"/>
      <c r="I75" s="77"/>
      <c r="J75" s="77"/>
      <c r="K75" s="74"/>
    </row>
    <row r="76" spans="1:12" x14ac:dyDescent="0.2">
      <c r="A76" s="439"/>
    </row>
    <row r="77" spans="1:12" x14ac:dyDescent="0.2">
      <c r="A77" s="439"/>
    </row>
    <row r="78" spans="1:12" x14ac:dyDescent="0.2">
      <c r="A78" s="439"/>
    </row>
  </sheetData>
  <mergeCells count="4">
    <mergeCell ref="B2:C4"/>
    <mergeCell ref="E2:F4"/>
    <mergeCell ref="L2:L5"/>
    <mergeCell ref="A75:A78"/>
  </mergeCells>
  <pageMargins left="0.25" right="0.25" top="0.75" bottom="0.75" header="0.3" footer="0.3"/>
  <pageSetup paperSize="5" scale="8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78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15.85546875" style="7" customWidth="1"/>
    <col min="2" max="3" width="9.140625" style="7"/>
    <col min="4" max="4" width="9.28515625" style="7" customWidth="1"/>
    <col min="5" max="5" width="9" style="7" customWidth="1"/>
    <col min="6" max="7" width="9.140625" style="7"/>
    <col min="8" max="8" width="10.7109375" style="7" customWidth="1"/>
    <col min="9" max="9" width="11.28515625" style="7" customWidth="1"/>
    <col min="10" max="10" width="8.28515625" style="7" customWidth="1"/>
    <col min="11" max="11" width="12.28515625" style="7" bestFit="1" customWidth="1"/>
    <col min="12" max="12" width="14.7109375" style="7" bestFit="1" customWidth="1"/>
    <col min="13" max="16384" width="9.140625" style="7"/>
  </cols>
  <sheetData>
    <row r="1" spans="1:16" x14ac:dyDescent="0.2">
      <c r="A1" s="473" t="s">
        <v>94</v>
      </c>
      <c r="B1" s="474"/>
      <c r="C1" s="474"/>
      <c r="D1" s="1"/>
      <c r="E1" s="2"/>
      <c r="F1" s="3" t="s">
        <v>136</v>
      </c>
      <c r="G1" s="4">
        <f>COUNTA(B6:B72)</f>
        <v>67</v>
      </c>
      <c r="H1" s="4"/>
      <c r="I1" s="4"/>
      <c r="J1" s="2" t="s">
        <v>2</v>
      </c>
      <c r="K1" s="5"/>
      <c r="L1" s="6"/>
    </row>
    <row r="2" spans="1:16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6</v>
      </c>
      <c r="I2" s="40" t="s">
        <v>140</v>
      </c>
      <c r="J2" s="40" t="s">
        <v>7</v>
      </c>
      <c r="K2" s="41" t="s">
        <v>8</v>
      </c>
      <c r="L2" s="41" t="s">
        <v>9</v>
      </c>
    </row>
    <row r="3" spans="1:16" x14ac:dyDescent="0.2">
      <c r="A3" s="42">
        <v>41855</v>
      </c>
      <c r="B3" s="454"/>
      <c r="C3" s="455"/>
      <c r="D3" s="43" t="s">
        <v>10</v>
      </c>
      <c r="E3" s="450"/>
      <c r="F3" s="451"/>
      <c r="G3" s="44" t="s">
        <v>10</v>
      </c>
      <c r="H3" s="45" t="s">
        <v>11</v>
      </c>
      <c r="I3" s="45" t="s">
        <v>12</v>
      </c>
      <c r="J3" s="46" t="s">
        <v>0</v>
      </c>
      <c r="K3" s="44" t="s">
        <v>13</v>
      </c>
      <c r="L3" s="44" t="s">
        <v>14</v>
      </c>
    </row>
    <row r="4" spans="1:16" x14ac:dyDescent="0.2">
      <c r="A4" s="47"/>
      <c r="B4" s="456"/>
      <c r="C4" s="457"/>
      <c r="D4" s="46" t="s">
        <v>139</v>
      </c>
      <c r="E4" s="448"/>
      <c r="F4" s="449"/>
      <c r="G4" s="49" t="s">
        <v>139</v>
      </c>
      <c r="H4" s="48" t="s">
        <v>15</v>
      </c>
      <c r="I4" s="49" t="s">
        <v>16</v>
      </c>
      <c r="J4" s="49" t="s">
        <v>10</v>
      </c>
      <c r="K4" s="44" t="s">
        <v>17</v>
      </c>
      <c r="L4" s="44" t="s">
        <v>18</v>
      </c>
    </row>
    <row r="5" spans="1:16" x14ac:dyDescent="0.2">
      <c r="A5" s="50" t="s">
        <v>19</v>
      </c>
      <c r="B5" s="51" t="s">
        <v>20</v>
      </c>
      <c r="C5" s="51" t="s">
        <v>21</v>
      </c>
      <c r="D5" s="52" t="s">
        <v>21</v>
      </c>
      <c r="E5" s="51" t="s">
        <v>20</v>
      </c>
      <c r="F5" s="51" t="s">
        <v>11</v>
      </c>
      <c r="G5" s="53" t="s">
        <v>21</v>
      </c>
      <c r="H5" s="52" t="s">
        <v>21</v>
      </c>
      <c r="I5" s="52" t="s">
        <v>22</v>
      </c>
      <c r="J5" s="52" t="s">
        <v>139</v>
      </c>
      <c r="K5" s="54" t="s">
        <v>23</v>
      </c>
      <c r="L5" s="44" t="s">
        <v>24</v>
      </c>
    </row>
    <row r="6" spans="1:16" x14ac:dyDescent="0.2">
      <c r="A6" s="28" t="s">
        <v>25</v>
      </c>
      <c r="B6" s="298">
        <v>118</v>
      </c>
      <c r="C6" s="298">
        <v>81</v>
      </c>
      <c r="D6" s="184">
        <f t="shared" ref="D6:D69" si="0">IF(OR((B6=0),(B6="")),"",(C6/B6))</f>
        <v>0.68644067796610164</v>
      </c>
      <c r="E6" s="298">
        <v>901</v>
      </c>
      <c r="F6" s="298">
        <v>13</v>
      </c>
      <c r="G6" s="184">
        <f t="shared" ref="G6:G69" si="1">IF(OR((E6=0),(E6="")),"",(F6/E6))</f>
        <v>1.4428412874583796E-2</v>
      </c>
      <c r="H6" s="185">
        <f>C6+F6</f>
        <v>94</v>
      </c>
      <c r="I6" s="185">
        <v>650</v>
      </c>
      <c r="J6" s="186">
        <v>1019</v>
      </c>
      <c r="K6" s="298">
        <v>56922980</v>
      </c>
      <c r="L6" s="298">
        <v>1433008</v>
      </c>
      <c r="N6" s="290"/>
      <c r="O6" s="290"/>
    </row>
    <row r="7" spans="1:16" x14ac:dyDescent="0.2">
      <c r="A7" s="14" t="s">
        <v>26</v>
      </c>
      <c r="B7" s="10">
        <v>0</v>
      </c>
      <c r="C7" s="10">
        <v>0</v>
      </c>
      <c r="D7" s="11" t="str">
        <f t="shared" si="0"/>
        <v/>
      </c>
      <c r="E7" s="10">
        <v>16</v>
      </c>
      <c r="F7" s="10">
        <v>5</v>
      </c>
      <c r="G7" s="11">
        <f t="shared" si="1"/>
        <v>0.3125</v>
      </c>
      <c r="H7" s="12">
        <f t="shared" ref="H7:H70" si="2">C7+F7</f>
        <v>5</v>
      </c>
      <c r="I7" s="12">
        <v>7</v>
      </c>
      <c r="J7" s="13">
        <v>16</v>
      </c>
      <c r="K7" s="10">
        <v>0</v>
      </c>
      <c r="L7" s="10">
        <v>0</v>
      </c>
      <c r="N7" s="290"/>
      <c r="O7" s="290"/>
      <c r="P7" s="84"/>
    </row>
    <row r="8" spans="1:16" x14ac:dyDescent="0.2">
      <c r="A8" s="28" t="s">
        <v>27</v>
      </c>
      <c r="B8" s="10">
        <v>1</v>
      </c>
      <c r="C8" s="10">
        <v>0</v>
      </c>
      <c r="D8" s="11">
        <f t="shared" si="0"/>
        <v>0</v>
      </c>
      <c r="E8" s="10">
        <v>621</v>
      </c>
      <c r="F8" s="10">
        <v>9</v>
      </c>
      <c r="G8" s="11">
        <f t="shared" si="1"/>
        <v>1.4492753623188406E-2</v>
      </c>
      <c r="H8" s="12">
        <f t="shared" si="2"/>
        <v>9</v>
      </c>
      <c r="I8" s="12">
        <v>428</v>
      </c>
      <c r="J8" s="13">
        <v>622</v>
      </c>
      <c r="K8" s="10">
        <v>3645599</v>
      </c>
      <c r="L8" s="10">
        <v>47756</v>
      </c>
      <c r="N8" s="290"/>
      <c r="O8" s="290"/>
    </row>
    <row r="9" spans="1:16" x14ac:dyDescent="0.2">
      <c r="A9" s="28" t="s">
        <v>28</v>
      </c>
      <c r="B9" s="10">
        <v>1</v>
      </c>
      <c r="C9" s="10">
        <v>0</v>
      </c>
      <c r="D9" s="11">
        <f t="shared" si="0"/>
        <v>0</v>
      </c>
      <c r="E9" s="10">
        <v>24</v>
      </c>
      <c r="F9" s="10">
        <v>0</v>
      </c>
      <c r="G9" s="11">
        <f t="shared" si="1"/>
        <v>0</v>
      </c>
      <c r="H9" s="12">
        <f t="shared" si="2"/>
        <v>0</v>
      </c>
      <c r="I9" s="12">
        <v>18</v>
      </c>
      <c r="J9" s="13">
        <v>25</v>
      </c>
      <c r="K9" s="10">
        <v>0</v>
      </c>
      <c r="L9" s="10">
        <v>0</v>
      </c>
      <c r="N9" s="290"/>
      <c r="O9" s="290"/>
    </row>
    <row r="10" spans="1:16" x14ac:dyDescent="0.2">
      <c r="A10" s="28" t="s">
        <v>29</v>
      </c>
      <c r="B10" s="15">
        <v>456</v>
      </c>
      <c r="C10" s="10">
        <v>166</v>
      </c>
      <c r="D10" s="11">
        <f t="shared" si="0"/>
        <v>0.36403508771929827</v>
      </c>
      <c r="E10" s="10">
        <v>1066</v>
      </c>
      <c r="F10" s="10">
        <v>27</v>
      </c>
      <c r="G10" s="11">
        <f t="shared" si="1"/>
        <v>2.5328330206378986E-2</v>
      </c>
      <c r="H10" s="12">
        <f t="shared" si="2"/>
        <v>193</v>
      </c>
      <c r="I10" s="12">
        <v>960</v>
      </c>
      <c r="J10" s="13">
        <v>1522</v>
      </c>
      <c r="K10" s="10">
        <v>46264325</v>
      </c>
      <c r="L10" s="10">
        <v>856335</v>
      </c>
      <c r="N10" s="290"/>
      <c r="O10" s="290"/>
    </row>
    <row r="11" spans="1:16" x14ac:dyDescent="0.2">
      <c r="A11" s="28" t="s">
        <v>30</v>
      </c>
      <c r="B11" s="298">
        <v>327</v>
      </c>
      <c r="C11" s="298">
        <v>50</v>
      </c>
      <c r="D11" s="184">
        <f t="shared" si="0"/>
        <v>0.1529051987767584</v>
      </c>
      <c r="E11" s="298">
        <v>24748</v>
      </c>
      <c r="F11" s="298">
        <v>1185</v>
      </c>
      <c r="G11" s="184">
        <f t="shared" si="1"/>
        <v>4.7882657184418941E-2</v>
      </c>
      <c r="H11" s="12">
        <f t="shared" si="2"/>
        <v>1235</v>
      </c>
      <c r="I11" s="185">
        <v>18109</v>
      </c>
      <c r="J11" s="186">
        <v>25075</v>
      </c>
      <c r="K11" s="298">
        <v>164945613</v>
      </c>
      <c r="L11" s="298">
        <v>3518684</v>
      </c>
      <c r="N11" s="290"/>
      <c r="O11" s="290"/>
    </row>
    <row r="12" spans="1:16" x14ac:dyDescent="0.2">
      <c r="A12" s="14" t="s">
        <v>31</v>
      </c>
      <c r="B12" s="10">
        <v>0</v>
      </c>
      <c r="C12" s="10">
        <v>0</v>
      </c>
      <c r="D12" s="184" t="str">
        <f t="shared" si="0"/>
        <v/>
      </c>
      <c r="E12" s="10">
        <v>9</v>
      </c>
      <c r="F12" s="10">
        <v>0</v>
      </c>
      <c r="G12" s="11">
        <f t="shared" si="1"/>
        <v>0</v>
      </c>
      <c r="H12" s="12">
        <f t="shared" si="2"/>
        <v>0</v>
      </c>
      <c r="I12" s="12">
        <v>9</v>
      </c>
      <c r="J12" s="13">
        <v>9</v>
      </c>
      <c r="K12" s="10">
        <v>0</v>
      </c>
      <c r="L12" s="10">
        <v>0</v>
      </c>
      <c r="N12" s="290"/>
      <c r="O12" s="290"/>
    </row>
    <row r="13" spans="1:16" s="91" customFormat="1" x14ac:dyDescent="0.2">
      <c r="A13" s="188" t="s">
        <v>32</v>
      </c>
      <c r="B13" s="298">
        <v>9</v>
      </c>
      <c r="C13" s="298">
        <v>0</v>
      </c>
      <c r="D13" s="184">
        <f t="shared" si="0"/>
        <v>0</v>
      </c>
      <c r="E13" s="298">
        <v>654</v>
      </c>
      <c r="F13" s="298">
        <v>75</v>
      </c>
      <c r="G13" s="184">
        <f t="shared" si="1"/>
        <v>0.11467889908256881</v>
      </c>
      <c r="H13" s="185">
        <f t="shared" si="2"/>
        <v>75</v>
      </c>
      <c r="I13" s="185">
        <v>363</v>
      </c>
      <c r="J13" s="186">
        <v>663</v>
      </c>
      <c r="K13" s="298">
        <v>17633880</v>
      </c>
      <c r="L13" s="288">
        <v>305980</v>
      </c>
      <c r="N13" s="290"/>
      <c r="O13" s="290"/>
    </row>
    <row r="14" spans="1:16" x14ac:dyDescent="0.2">
      <c r="A14" s="28" t="s">
        <v>33</v>
      </c>
      <c r="B14" s="10">
        <v>47</v>
      </c>
      <c r="C14" s="10">
        <v>0</v>
      </c>
      <c r="D14" s="11">
        <f t="shared" si="0"/>
        <v>0</v>
      </c>
      <c r="E14" s="10">
        <v>370</v>
      </c>
      <c r="F14" s="10">
        <v>17</v>
      </c>
      <c r="G14" s="11">
        <f t="shared" si="1"/>
        <v>4.5945945945945948E-2</v>
      </c>
      <c r="H14" s="12">
        <f t="shared" si="2"/>
        <v>17</v>
      </c>
      <c r="I14" s="12">
        <v>272</v>
      </c>
      <c r="J14" s="13">
        <v>417</v>
      </c>
      <c r="K14" s="10">
        <v>1529796</v>
      </c>
      <c r="L14" s="10">
        <v>24816</v>
      </c>
      <c r="N14" s="290"/>
      <c r="O14" s="290"/>
    </row>
    <row r="15" spans="1:16" x14ac:dyDescent="0.2">
      <c r="A15" s="28" t="s">
        <v>34</v>
      </c>
      <c r="B15" s="10">
        <v>50</v>
      </c>
      <c r="C15" s="10">
        <v>40</v>
      </c>
      <c r="D15" s="11">
        <f t="shared" si="0"/>
        <v>0.8</v>
      </c>
      <c r="E15" s="10">
        <v>239</v>
      </c>
      <c r="F15" s="10">
        <v>3</v>
      </c>
      <c r="G15" s="11">
        <f t="shared" si="1"/>
        <v>1.2552301255230125E-2</v>
      </c>
      <c r="H15" s="12">
        <f t="shared" si="2"/>
        <v>43</v>
      </c>
      <c r="I15" s="12">
        <v>236</v>
      </c>
      <c r="J15" s="13">
        <v>289</v>
      </c>
      <c r="K15" s="10">
        <v>1412336</v>
      </c>
      <c r="L15" s="10">
        <v>11088</v>
      </c>
      <c r="N15" s="290"/>
      <c r="O15" s="290"/>
    </row>
    <row r="16" spans="1:16" x14ac:dyDescent="0.2">
      <c r="A16" s="28" t="s">
        <v>35</v>
      </c>
      <c r="B16" s="298">
        <v>104</v>
      </c>
      <c r="C16" s="298">
        <v>2</v>
      </c>
      <c r="D16" s="184">
        <f t="shared" si="0"/>
        <v>1.9230769230769232E-2</v>
      </c>
      <c r="E16" s="298">
        <v>1321</v>
      </c>
      <c r="F16" s="298">
        <v>13</v>
      </c>
      <c r="G16" s="184">
        <f t="shared" si="1"/>
        <v>9.8410295230885701E-3</v>
      </c>
      <c r="H16" s="185">
        <f t="shared" si="2"/>
        <v>15</v>
      </c>
      <c r="I16" s="185">
        <v>1078</v>
      </c>
      <c r="J16" s="186">
        <v>1425</v>
      </c>
      <c r="K16" s="298">
        <v>9221249</v>
      </c>
      <c r="L16" s="298">
        <v>106150</v>
      </c>
      <c r="N16" s="290"/>
      <c r="O16" s="290"/>
      <c r="P16" s="84"/>
    </row>
    <row r="17" spans="1:15" x14ac:dyDescent="0.2">
      <c r="A17" s="14" t="s">
        <v>36</v>
      </c>
      <c r="B17" s="10">
        <v>7</v>
      </c>
      <c r="C17" s="10">
        <v>0</v>
      </c>
      <c r="D17" s="11">
        <f t="shared" si="0"/>
        <v>0</v>
      </c>
      <c r="E17" s="10">
        <v>82</v>
      </c>
      <c r="F17" s="10">
        <v>25</v>
      </c>
      <c r="G17" s="11">
        <f t="shared" si="1"/>
        <v>0.3048780487804878</v>
      </c>
      <c r="H17" s="12">
        <f t="shared" si="2"/>
        <v>25</v>
      </c>
      <c r="I17" s="12">
        <v>39</v>
      </c>
      <c r="J17" s="13">
        <v>89</v>
      </c>
      <c r="K17" s="10">
        <v>0</v>
      </c>
      <c r="L17" s="10">
        <v>0</v>
      </c>
      <c r="N17" s="290"/>
      <c r="O17" s="290"/>
    </row>
    <row r="18" spans="1:15" x14ac:dyDescent="0.2">
      <c r="A18" s="28" t="s">
        <v>37</v>
      </c>
      <c r="B18" s="298">
        <v>1324</v>
      </c>
      <c r="C18" s="298">
        <v>156</v>
      </c>
      <c r="D18" s="184">
        <f t="shared" si="0"/>
        <v>0.11782477341389729</v>
      </c>
      <c r="E18" s="298">
        <v>90195</v>
      </c>
      <c r="F18" s="298">
        <v>38708</v>
      </c>
      <c r="G18" s="184">
        <f t="shared" si="1"/>
        <v>0.4291590442929209</v>
      </c>
      <c r="H18" s="186">
        <f t="shared" si="2"/>
        <v>38864</v>
      </c>
      <c r="I18" s="186">
        <v>11898</v>
      </c>
      <c r="J18" s="186">
        <v>91519</v>
      </c>
      <c r="K18" s="298">
        <v>4644444080</v>
      </c>
      <c r="L18" s="298">
        <v>94768339</v>
      </c>
      <c r="N18" s="290"/>
      <c r="O18" s="290"/>
    </row>
    <row r="19" spans="1:15" s="187" customFormat="1" x14ac:dyDescent="0.2">
      <c r="A19" s="188" t="s">
        <v>38</v>
      </c>
      <c r="B19" s="298">
        <v>5</v>
      </c>
      <c r="C19" s="298">
        <v>1</v>
      </c>
      <c r="D19" s="184">
        <f t="shared" si="0"/>
        <v>0.2</v>
      </c>
      <c r="E19" s="298">
        <v>166</v>
      </c>
      <c r="F19" s="298">
        <v>14</v>
      </c>
      <c r="G19" s="184">
        <f t="shared" si="1"/>
        <v>8.4337349397590355E-2</v>
      </c>
      <c r="H19" s="185">
        <f t="shared" si="2"/>
        <v>15</v>
      </c>
      <c r="I19" s="185">
        <v>107</v>
      </c>
      <c r="J19" s="186">
        <v>171</v>
      </c>
      <c r="K19" s="298">
        <v>7386215</v>
      </c>
      <c r="L19" s="298">
        <v>112417</v>
      </c>
      <c r="N19" s="290"/>
      <c r="O19" s="290"/>
    </row>
    <row r="20" spans="1:15" x14ac:dyDescent="0.2">
      <c r="A20" s="28" t="s">
        <v>39</v>
      </c>
      <c r="B20" s="10">
        <v>0</v>
      </c>
      <c r="C20" s="10">
        <v>0</v>
      </c>
      <c r="D20" s="184" t="str">
        <f t="shared" si="0"/>
        <v/>
      </c>
      <c r="E20" s="10">
        <v>6</v>
      </c>
      <c r="F20" s="10">
        <v>0</v>
      </c>
      <c r="G20" s="11">
        <f t="shared" si="1"/>
        <v>0</v>
      </c>
      <c r="H20" s="12">
        <f t="shared" si="2"/>
        <v>0</v>
      </c>
      <c r="I20" s="12">
        <v>6</v>
      </c>
      <c r="J20" s="13">
        <v>6</v>
      </c>
      <c r="K20" s="10">
        <v>0</v>
      </c>
      <c r="L20" s="10">
        <v>0</v>
      </c>
      <c r="N20" s="290"/>
      <c r="O20" s="290"/>
    </row>
    <row r="21" spans="1:15" x14ac:dyDescent="0.2">
      <c r="A21" s="28" t="s">
        <v>40</v>
      </c>
      <c r="B21" s="289">
        <v>159</v>
      </c>
      <c r="C21" s="289">
        <v>3</v>
      </c>
      <c r="D21" s="184">
        <f t="shared" si="0"/>
        <v>1.8867924528301886E-2</v>
      </c>
      <c r="E21" s="289">
        <v>7557</v>
      </c>
      <c r="F21" s="289">
        <v>605</v>
      </c>
      <c r="G21" s="184">
        <f t="shared" si="1"/>
        <v>8.0058224163027658E-2</v>
      </c>
      <c r="H21" s="185">
        <f t="shared" si="2"/>
        <v>608</v>
      </c>
      <c r="I21" s="185">
        <v>4454</v>
      </c>
      <c r="J21" s="186">
        <v>7716</v>
      </c>
      <c r="K21" s="289">
        <v>135405083</v>
      </c>
      <c r="L21" s="289">
        <v>2433729</v>
      </c>
      <c r="N21" s="290"/>
      <c r="O21" s="290"/>
    </row>
    <row r="22" spans="1:15" x14ac:dyDescent="0.2">
      <c r="A22" s="28" t="s">
        <v>41</v>
      </c>
      <c r="B22" s="10">
        <v>168</v>
      </c>
      <c r="C22" s="10">
        <v>0</v>
      </c>
      <c r="D22" s="11">
        <f t="shared" si="0"/>
        <v>0</v>
      </c>
      <c r="E22" s="10">
        <v>314</v>
      </c>
      <c r="F22" s="10">
        <v>0</v>
      </c>
      <c r="G22" s="11">
        <f t="shared" si="1"/>
        <v>0</v>
      </c>
      <c r="H22" s="12">
        <f t="shared" si="2"/>
        <v>0</v>
      </c>
      <c r="I22" s="12">
        <v>422</v>
      </c>
      <c r="J22" s="13">
        <v>482</v>
      </c>
      <c r="K22" s="10">
        <v>0</v>
      </c>
      <c r="L22" s="10">
        <v>0</v>
      </c>
      <c r="N22" s="290"/>
      <c r="O22" s="290"/>
    </row>
    <row r="23" spans="1:15" x14ac:dyDescent="0.2">
      <c r="A23" s="14" t="s">
        <v>42</v>
      </c>
      <c r="B23" s="10">
        <v>3</v>
      </c>
      <c r="C23" s="10">
        <v>0</v>
      </c>
      <c r="D23" s="11">
        <f t="shared" si="0"/>
        <v>0</v>
      </c>
      <c r="E23" s="10">
        <v>50</v>
      </c>
      <c r="F23" s="10">
        <v>0</v>
      </c>
      <c r="G23" s="11">
        <f t="shared" si="1"/>
        <v>0</v>
      </c>
      <c r="H23" s="12">
        <f t="shared" si="2"/>
        <v>0</v>
      </c>
      <c r="I23" s="12">
        <v>47</v>
      </c>
      <c r="J23" s="13">
        <v>53</v>
      </c>
      <c r="K23" s="10">
        <v>0</v>
      </c>
      <c r="L23" s="10">
        <v>0</v>
      </c>
      <c r="N23" s="290"/>
      <c r="O23" s="290"/>
    </row>
    <row r="24" spans="1:15" x14ac:dyDescent="0.2">
      <c r="A24" s="28" t="s">
        <v>43</v>
      </c>
      <c r="B24" s="10">
        <v>0</v>
      </c>
      <c r="C24" s="10">
        <v>0</v>
      </c>
      <c r="D24" s="11">
        <v>0</v>
      </c>
      <c r="E24" s="10">
        <v>31</v>
      </c>
      <c r="F24" s="10">
        <v>0</v>
      </c>
      <c r="G24" s="11">
        <f t="shared" si="1"/>
        <v>0</v>
      </c>
      <c r="H24" s="12">
        <v>20</v>
      </c>
      <c r="I24" s="12">
        <v>20</v>
      </c>
      <c r="J24" s="13">
        <v>31</v>
      </c>
      <c r="K24" s="10">
        <v>0</v>
      </c>
      <c r="L24" s="10">
        <v>0</v>
      </c>
      <c r="N24" s="290"/>
      <c r="O24" s="290"/>
    </row>
    <row r="25" spans="1:15" x14ac:dyDescent="0.2">
      <c r="A25" s="28" t="s">
        <v>44</v>
      </c>
      <c r="B25" s="10">
        <v>0</v>
      </c>
      <c r="C25" s="10">
        <v>0</v>
      </c>
      <c r="D25" s="11">
        <v>0</v>
      </c>
      <c r="E25" s="10">
        <v>41</v>
      </c>
      <c r="F25" s="10">
        <v>0</v>
      </c>
      <c r="G25" s="11">
        <f t="shared" si="1"/>
        <v>0</v>
      </c>
      <c r="H25" s="12">
        <f t="shared" si="2"/>
        <v>0</v>
      </c>
      <c r="I25" s="12">
        <v>41</v>
      </c>
      <c r="J25" s="13">
        <v>41</v>
      </c>
      <c r="K25" s="10">
        <v>0</v>
      </c>
      <c r="L25" s="10">
        <v>0</v>
      </c>
      <c r="N25" s="290"/>
      <c r="O25" s="290"/>
    </row>
    <row r="26" spans="1:15" x14ac:dyDescent="0.2">
      <c r="A26" s="14" t="s">
        <v>45</v>
      </c>
      <c r="B26" s="10">
        <v>33</v>
      </c>
      <c r="C26" s="10">
        <v>33</v>
      </c>
      <c r="D26" s="11">
        <f t="shared" si="0"/>
        <v>1</v>
      </c>
      <c r="E26" s="10">
        <v>5</v>
      </c>
      <c r="F26" s="10">
        <v>0</v>
      </c>
      <c r="G26" s="11">
        <f t="shared" si="1"/>
        <v>0</v>
      </c>
      <c r="H26" s="12">
        <f t="shared" si="2"/>
        <v>33</v>
      </c>
      <c r="I26" s="12">
        <v>3</v>
      </c>
      <c r="J26" s="13">
        <v>38</v>
      </c>
      <c r="K26" s="10">
        <v>0</v>
      </c>
      <c r="L26" s="10">
        <v>0</v>
      </c>
      <c r="N26" s="290"/>
      <c r="O26" s="290"/>
    </row>
    <row r="27" spans="1:15" x14ac:dyDescent="0.2">
      <c r="A27" s="14" t="s">
        <v>46</v>
      </c>
      <c r="B27" s="10">
        <v>0</v>
      </c>
      <c r="C27" s="10">
        <v>0</v>
      </c>
      <c r="D27" s="11" t="str">
        <f t="shared" si="0"/>
        <v/>
      </c>
      <c r="E27" s="10">
        <v>8</v>
      </c>
      <c r="F27" s="10">
        <v>0</v>
      </c>
      <c r="G27" s="11">
        <f t="shared" si="1"/>
        <v>0</v>
      </c>
      <c r="H27" s="12">
        <f t="shared" si="2"/>
        <v>0</v>
      </c>
      <c r="I27" s="12">
        <v>3</v>
      </c>
      <c r="J27" s="13">
        <v>8</v>
      </c>
      <c r="K27" s="10">
        <v>0</v>
      </c>
      <c r="L27" s="10">
        <v>0</v>
      </c>
      <c r="N27" s="290"/>
      <c r="O27" s="290"/>
    </row>
    <row r="28" spans="1:15" x14ac:dyDescent="0.2">
      <c r="A28" s="14" t="s">
        <v>47</v>
      </c>
      <c r="B28" s="10">
        <v>1</v>
      </c>
      <c r="C28" s="10">
        <v>0</v>
      </c>
      <c r="D28" s="11">
        <f t="shared" si="0"/>
        <v>0</v>
      </c>
      <c r="E28" s="10">
        <v>12</v>
      </c>
      <c r="F28" s="10">
        <v>0</v>
      </c>
      <c r="G28" s="11">
        <f t="shared" si="1"/>
        <v>0</v>
      </c>
      <c r="H28" s="12">
        <f t="shared" si="2"/>
        <v>0</v>
      </c>
      <c r="I28" s="12">
        <v>2</v>
      </c>
      <c r="J28" s="13">
        <v>13</v>
      </c>
      <c r="K28" s="10">
        <v>0</v>
      </c>
      <c r="L28" s="10">
        <v>0</v>
      </c>
      <c r="N28" s="290"/>
      <c r="O28" s="290"/>
    </row>
    <row r="29" spans="1:15" x14ac:dyDescent="0.2">
      <c r="A29" s="14" t="s">
        <v>48</v>
      </c>
      <c r="B29" s="10">
        <v>0</v>
      </c>
      <c r="C29" s="10">
        <v>0</v>
      </c>
      <c r="D29" s="11" t="str">
        <f t="shared" si="0"/>
        <v/>
      </c>
      <c r="E29" s="10">
        <v>6</v>
      </c>
      <c r="F29" s="10">
        <v>0</v>
      </c>
      <c r="G29" s="11">
        <f t="shared" si="1"/>
        <v>0</v>
      </c>
      <c r="H29" s="12">
        <f t="shared" si="2"/>
        <v>0</v>
      </c>
      <c r="I29" s="12">
        <v>6</v>
      </c>
      <c r="J29" s="13">
        <v>6</v>
      </c>
      <c r="K29" s="10">
        <v>0</v>
      </c>
      <c r="L29" s="10">
        <v>0</v>
      </c>
      <c r="N29" s="290"/>
      <c r="O29" s="290"/>
    </row>
    <row r="30" spans="1:15" x14ac:dyDescent="0.2">
      <c r="A30" s="28" t="s">
        <v>49</v>
      </c>
      <c r="B30" s="298">
        <v>0</v>
      </c>
      <c r="C30" s="298">
        <v>0</v>
      </c>
      <c r="D30" s="184" t="str">
        <f t="shared" si="0"/>
        <v/>
      </c>
      <c r="E30" s="298">
        <v>16</v>
      </c>
      <c r="F30" s="298">
        <v>0</v>
      </c>
      <c r="G30" s="184">
        <f t="shared" si="1"/>
        <v>0</v>
      </c>
      <c r="H30" s="185">
        <f t="shared" si="2"/>
        <v>0</v>
      </c>
      <c r="I30" s="185">
        <v>12</v>
      </c>
      <c r="J30" s="186">
        <v>16</v>
      </c>
      <c r="K30" s="298">
        <v>0</v>
      </c>
      <c r="L30" s="298">
        <v>0</v>
      </c>
      <c r="N30" s="290"/>
      <c r="O30" s="290"/>
    </row>
    <row r="31" spans="1:15" x14ac:dyDescent="0.2">
      <c r="A31" s="28" t="s">
        <v>50</v>
      </c>
      <c r="B31" s="10">
        <v>1</v>
      </c>
      <c r="C31" s="10">
        <v>0</v>
      </c>
      <c r="D31" s="11">
        <f t="shared" si="0"/>
        <v>0</v>
      </c>
      <c r="E31" s="10">
        <v>69</v>
      </c>
      <c r="F31" s="10">
        <v>1</v>
      </c>
      <c r="G31" s="11">
        <f t="shared" si="1"/>
        <v>1.4492753623188406E-2</v>
      </c>
      <c r="H31" s="12">
        <f t="shared" si="2"/>
        <v>1</v>
      </c>
      <c r="I31" s="12">
        <v>68</v>
      </c>
      <c r="J31" s="186">
        <v>70</v>
      </c>
      <c r="K31" s="10">
        <v>33972670</v>
      </c>
      <c r="L31" s="10">
        <v>247823</v>
      </c>
      <c r="N31" s="290"/>
      <c r="O31" s="290"/>
    </row>
    <row r="32" spans="1:15" x14ac:dyDescent="0.2">
      <c r="A32" s="28" t="s">
        <v>51</v>
      </c>
      <c r="B32" s="10">
        <v>3</v>
      </c>
      <c r="C32" s="10">
        <v>0</v>
      </c>
      <c r="D32" s="11">
        <f t="shared" si="0"/>
        <v>0</v>
      </c>
      <c r="E32" s="10">
        <v>476</v>
      </c>
      <c r="F32" s="10">
        <v>32</v>
      </c>
      <c r="G32" s="11">
        <f t="shared" si="1"/>
        <v>6.7226890756302518E-2</v>
      </c>
      <c r="H32" s="12">
        <f t="shared" si="2"/>
        <v>32</v>
      </c>
      <c r="I32" s="12">
        <v>348</v>
      </c>
      <c r="J32" s="13">
        <v>479</v>
      </c>
      <c r="K32" s="10">
        <v>171858890</v>
      </c>
      <c r="L32" s="10">
        <v>2632093</v>
      </c>
      <c r="N32" s="290"/>
      <c r="O32" s="290"/>
    </row>
    <row r="33" spans="1:15" x14ac:dyDescent="0.2">
      <c r="A33" s="28" t="s">
        <v>52</v>
      </c>
      <c r="B33" s="10">
        <v>0</v>
      </c>
      <c r="C33" s="10">
        <v>0</v>
      </c>
      <c r="D33" s="11" t="str">
        <f t="shared" si="0"/>
        <v/>
      </c>
      <c r="E33" s="10">
        <v>39</v>
      </c>
      <c r="F33" s="10">
        <v>1</v>
      </c>
      <c r="G33" s="11">
        <f t="shared" si="1"/>
        <v>2.564102564102564E-2</v>
      </c>
      <c r="H33" s="12">
        <f t="shared" si="2"/>
        <v>1</v>
      </c>
      <c r="I33" s="12">
        <v>37</v>
      </c>
      <c r="J33" s="13">
        <v>39</v>
      </c>
      <c r="K33" s="10">
        <v>12478</v>
      </c>
      <c r="L33" s="10">
        <v>192</v>
      </c>
      <c r="N33" s="290"/>
      <c r="O33" s="290"/>
    </row>
    <row r="34" spans="1:15" s="91" customFormat="1" x14ac:dyDescent="0.2">
      <c r="A34" s="188" t="s">
        <v>53</v>
      </c>
      <c r="B34" s="298">
        <v>433</v>
      </c>
      <c r="C34" s="298">
        <v>32</v>
      </c>
      <c r="D34" s="184">
        <f t="shared" si="0"/>
        <v>7.3903002309468821E-2</v>
      </c>
      <c r="E34" s="298">
        <v>2891</v>
      </c>
      <c r="F34" s="298">
        <v>55</v>
      </c>
      <c r="G34" s="184">
        <f t="shared" si="1"/>
        <v>1.9024558976132824E-2</v>
      </c>
      <c r="H34" s="185">
        <f t="shared" si="2"/>
        <v>87</v>
      </c>
      <c r="I34" s="185">
        <v>1851</v>
      </c>
      <c r="J34" s="186">
        <v>3324</v>
      </c>
      <c r="K34" s="298">
        <v>15631063</v>
      </c>
      <c r="L34" s="298">
        <v>325344</v>
      </c>
      <c r="N34" s="290"/>
      <c r="O34" s="290"/>
    </row>
    <row r="35" spans="1:15" x14ac:dyDescent="0.2">
      <c r="A35" s="14" t="s">
        <v>54</v>
      </c>
      <c r="B35" s="10">
        <v>0</v>
      </c>
      <c r="C35" s="10">
        <v>0</v>
      </c>
      <c r="D35" s="11" t="str">
        <f t="shared" si="0"/>
        <v/>
      </c>
      <c r="E35" s="10">
        <v>2</v>
      </c>
      <c r="F35" s="10">
        <v>0</v>
      </c>
      <c r="G35" s="11">
        <f t="shared" si="1"/>
        <v>0</v>
      </c>
      <c r="H35" s="12">
        <f t="shared" si="2"/>
        <v>0</v>
      </c>
      <c r="I35" s="12">
        <v>2</v>
      </c>
      <c r="J35" s="13">
        <v>2</v>
      </c>
      <c r="K35" s="10">
        <v>0</v>
      </c>
      <c r="L35" s="10">
        <v>0</v>
      </c>
      <c r="N35" s="290"/>
      <c r="O35" s="290"/>
    </row>
    <row r="36" spans="1:15" x14ac:dyDescent="0.2">
      <c r="A36" s="28" t="s">
        <v>55</v>
      </c>
      <c r="B36" s="10">
        <v>12</v>
      </c>
      <c r="C36" s="10">
        <v>0</v>
      </c>
      <c r="D36" s="11">
        <f t="shared" si="0"/>
        <v>0</v>
      </c>
      <c r="E36" s="10">
        <v>406</v>
      </c>
      <c r="F36" s="10">
        <v>15</v>
      </c>
      <c r="G36" s="11">
        <f t="shared" si="1"/>
        <v>3.6945812807881777E-2</v>
      </c>
      <c r="H36" s="12">
        <f t="shared" si="2"/>
        <v>15</v>
      </c>
      <c r="I36" s="12">
        <v>367</v>
      </c>
      <c r="J36" s="13">
        <v>418</v>
      </c>
      <c r="K36" s="10">
        <v>939154</v>
      </c>
      <c r="L36" s="10">
        <v>16996</v>
      </c>
      <c r="N36" s="290"/>
      <c r="O36" s="290"/>
    </row>
    <row r="37" spans="1:15" x14ac:dyDescent="0.2">
      <c r="A37" s="14" t="s">
        <v>56</v>
      </c>
      <c r="B37" s="10">
        <v>0</v>
      </c>
      <c r="C37" s="10">
        <v>0</v>
      </c>
      <c r="D37" s="11" t="str">
        <f t="shared" si="0"/>
        <v/>
      </c>
      <c r="E37" s="10">
        <v>23</v>
      </c>
      <c r="F37" s="10">
        <v>0</v>
      </c>
      <c r="G37" s="11">
        <f t="shared" si="1"/>
        <v>0</v>
      </c>
      <c r="H37" s="12">
        <f t="shared" si="2"/>
        <v>0</v>
      </c>
      <c r="I37" s="12">
        <v>18</v>
      </c>
      <c r="J37" s="13">
        <v>23</v>
      </c>
      <c r="K37" s="10">
        <v>0</v>
      </c>
      <c r="L37" s="10">
        <v>0</v>
      </c>
      <c r="N37" s="290"/>
      <c r="O37" s="290"/>
    </row>
    <row r="38" spans="1:15" x14ac:dyDescent="0.2">
      <c r="A38" s="14" t="s">
        <v>57</v>
      </c>
      <c r="B38" s="10">
        <v>0</v>
      </c>
      <c r="C38" s="16">
        <v>0</v>
      </c>
      <c r="D38" s="11" t="str">
        <f t="shared" si="0"/>
        <v/>
      </c>
      <c r="E38" s="10">
        <v>36</v>
      </c>
      <c r="F38" s="10">
        <v>5</v>
      </c>
      <c r="G38" s="11">
        <f t="shared" si="1"/>
        <v>0.1388888888888889</v>
      </c>
      <c r="H38" s="12">
        <f t="shared" si="2"/>
        <v>5</v>
      </c>
      <c r="I38" s="12">
        <v>27</v>
      </c>
      <c r="J38" s="13">
        <v>36</v>
      </c>
      <c r="K38" s="10">
        <v>608030</v>
      </c>
      <c r="L38" s="10">
        <v>5060</v>
      </c>
      <c r="N38" s="290"/>
      <c r="O38" s="290"/>
    </row>
    <row r="39" spans="1:15" x14ac:dyDescent="0.2">
      <c r="A39" s="14" t="s">
        <v>58</v>
      </c>
      <c r="B39" s="10">
        <v>0</v>
      </c>
      <c r="C39" s="10">
        <v>0</v>
      </c>
      <c r="D39" s="11" t="str">
        <f t="shared" si="0"/>
        <v/>
      </c>
      <c r="E39" s="10">
        <v>0</v>
      </c>
      <c r="F39" s="10">
        <v>0</v>
      </c>
      <c r="G39" s="11" t="str">
        <f t="shared" si="1"/>
        <v/>
      </c>
      <c r="H39" s="12">
        <f t="shared" si="2"/>
        <v>0</v>
      </c>
      <c r="I39" s="12">
        <v>0</v>
      </c>
      <c r="J39" s="13">
        <v>0</v>
      </c>
      <c r="K39" s="10">
        <v>0</v>
      </c>
      <c r="L39" s="10">
        <v>0</v>
      </c>
      <c r="N39" s="290"/>
      <c r="O39" s="290"/>
    </row>
    <row r="40" spans="1:15" x14ac:dyDescent="0.2">
      <c r="A40" s="28" t="s">
        <v>59</v>
      </c>
      <c r="B40" s="10">
        <v>45</v>
      </c>
      <c r="C40" s="10">
        <v>8</v>
      </c>
      <c r="D40" s="11">
        <f t="shared" si="0"/>
        <v>0.17777777777777778</v>
      </c>
      <c r="E40" s="10">
        <v>514</v>
      </c>
      <c r="F40" s="10">
        <v>16</v>
      </c>
      <c r="G40" s="11">
        <f t="shared" si="1"/>
        <v>3.1128404669260701E-2</v>
      </c>
      <c r="H40" s="12">
        <f t="shared" si="2"/>
        <v>24</v>
      </c>
      <c r="I40" s="12">
        <v>397</v>
      </c>
      <c r="J40" s="13">
        <v>559</v>
      </c>
      <c r="K40" s="10">
        <v>3031001</v>
      </c>
      <c r="L40" s="10">
        <v>48306</v>
      </c>
      <c r="N40" s="290"/>
      <c r="O40" s="290"/>
    </row>
    <row r="41" spans="1:15" x14ac:dyDescent="0.2">
      <c r="A41" s="28" t="s">
        <v>60</v>
      </c>
      <c r="B41" s="10">
        <v>56</v>
      </c>
      <c r="C41" s="10">
        <v>4</v>
      </c>
      <c r="D41" s="11">
        <f t="shared" si="0"/>
        <v>7.1428571428571425E-2</v>
      </c>
      <c r="E41" s="10">
        <v>2163</v>
      </c>
      <c r="F41" s="10">
        <v>132</v>
      </c>
      <c r="G41" s="11">
        <f t="shared" si="1"/>
        <v>6.1026352288488211E-2</v>
      </c>
      <c r="H41" s="12">
        <f t="shared" si="2"/>
        <v>136</v>
      </c>
      <c r="I41" s="12">
        <v>1515</v>
      </c>
      <c r="J41" s="13">
        <v>2219</v>
      </c>
      <c r="K41" s="10">
        <v>44138977</v>
      </c>
      <c r="L41" s="10">
        <v>789108</v>
      </c>
      <c r="N41" s="290"/>
      <c r="O41" s="290"/>
    </row>
    <row r="42" spans="1:15" x14ac:dyDescent="0.2">
      <c r="A42" s="28" t="s">
        <v>61</v>
      </c>
      <c r="B42" s="10">
        <v>1</v>
      </c>
      <c r="C42" s="10">
        <v>0</v>
      </c>
      <c r="D42" s="11">
        <f t="shared" si="0"/>
        <v>0</v>
      </c>
      <c r="E42" s="10">
        <v>1617</v>
      </c>
      <c r="F42" s="10">
        <v>29</v>
      </c>
      <c r="G42" s="11">
        <f t="shared" si="1"/>
        <v>1.7934446505875078E-2</v>
      </c>
      <c r="H42" s="12">
        <f t="shared" si="2"/>
        <v>29</v>
      </c>
      <c r="I42" s="12">
        <v>1445</v>
      </c>
      <c r="J42" s="13">
        <v>1618</v>
      </c>
      <c r="K42" s="10">
        <v>464728</v>
      </c>
      <c r="L42" s="10">
        <v>8863</v>
      </c>
      <c r="N42" s="290"/>
      <c r="O42" s="290"/>
    </row>
    <row r="43" spans="1:15" x14ac:dyDescent="0.2">
      <c r="A43" s="14" t="s">
        <v>62</v>
      </c>
      <c r="B43" s="10">
        <v>0</v>
      </c>
      <c r="C43" s="10">
        <v>0</v>
      </c>
      <c r="D43" s="11" t="str">
        <f t="shared" si="0"/>
        <v/>
      </c>
      <c r="E43" s="10">
        <v>14</v>
      </c>
      <c r="F43" s="10">
        <v>0</v>
      </c>
      <c r="G43" s="11">
        <f t="shared" si="1"/>
        <v>0</v>
      </c>
      <c r="H43" s="12">
        <f t="shared" si="2"/>
        <v>0</v>
      </c>
      <c r="I43" s="12">
        <v>13</v>
      </c>
      <c r="J43" s="13">
        <v>14</v>
      </c>
      <c r="K43" s="10">
        <v>0</v>
      </c>
      <c r="L43" s="10">
        <v>0</v>
      </c>
      <c r="N43" s="290"/>
      <c r="O43" s="290"/>
    </row>
    <row r="44" spans="1:15" x14ac:dyDescent="0.2">
      <c r="A44" s="14" t="s">
        <v>63</v>
      </c>
      <c r="B44" s="10">
        <v>0</v>
      </c>
      <c r="C44" s="10">
        <v>0</v>
      </c>
      <c r="D44" s="11" t="str">
        <f t="shared" si="0"/>
        <v/>
      </c>
      <c r="E44" s="10">
        <v>2</v>
      </c>
      <c r="F44" s="10">
        <v>0</v>
      </c>
      <c r="G44" s="11">
        <f t="shared" si="1"/>
        <v>0</v>
      </c>
      <c r="H44" s="12">
        <f t="shared" si="2"/>
        <v>0</v>
      </c>
      <c r="I44" s="12">
        <v>2</v>
      </c>
      <c r="J44" s="13">
        <v>2</v>
      </c>
      <c r="K44" s="10">
        <v>0</v>
      </c>
      <c r="L44" s="10">
        <v>0</v>
      </c>
      <c r="N44" s="290"/>
      <c r="O44" s="290"/>
    </row>
    <row r="45" spans="1:15" x14ac:dyDescent="0.2">
      <c r="A45" s="14" t="s">
        <v>64</v>
      </c>
      <c r="B45" s="10">
        <v>3</v>
      </c>
      <c r="C45" s="10">
        <v>0</v>
      </c>
      <c r="D45" s="11">
        <f t="shared" si="0"/>
        <v>0</v>
      </c>
      <c r="E45" s="10">
        <v>28</v>
      </c>
      <c r="F45" s="10">
        <v>0</v>
      </c>
      <c r="G45" s="11">
        <f t="shared" si="1"/>
        <v>0</v>
      </c>
      <c r="H45" s="12">
        <f t="shared" si="2"/>
        <v>0</v>
      </c>
      <c r="I45" s="12">
        <v>14</v>
      </c>
      <c r="J45" s="13">
        <v>31</v>
      </c>
      <c r="K45" s="10">
        <v>0</v>
      </c>
      <c r="L45" s="10">
        <v>0</v>
      </c>
      <c r="N45" s="290"/>
      <c r="O45" s="290"/>
    </row>
    <row r="46" spans="1:15" x14ac:dyDescent="0.2">
      <c r="A46" s="28" t="s">
        <v>65</v>
      </c>
      <c r="B46" s="298">
        <v>22</v>
      </c>
      <c r="C46" s="298">
        <v>4</v>
      </c>
      <c r="D46" s="184">
        <f t="shared" si="0"/>
        <v>0.18181818181818182</v>
      </c>
      <c r="E46" s="298">
        <v>1092</v>
      </c>
      <c r="F46" s="298">
        <v>23</v>
      </c>
      <c r="G46" s="184">
        <f t="shared" si="1"/>
        <v>2.1062271062271064E-2</v>
      </c>
      <c r="H46" s="185">
        <f t="shared" si="2"/>
        <v>27</v>
      </c>
      <c r="I46" s="185">
        <v>975</v>
      </c>
      <c r="J46" s="186">
        <v>1114</v>
      </c>
      <c r="K46" s="298">
        <v>1315790</v>
      </c>
      <c r="L46" s="298">
        <v>8460</v>
      </c>
      <c r="N46" s="290"/>
      <c r="O46" s="290"/>
    </row>
    <row r="47" spans="1:15" x14ac:dyDescent="0.2">
      <c r="A47" s="28" t="s">
        <v>66</v>
      </c>
      <c r="B47" s="298">
        <v>32</v>
      </c>
      <c r="C47" s="298">
        <v>7</v>
      </c>
      <c r="D47" s="184">
        <f t="shared" si="0"/>
        <v>0.21875</v>
      </c>
      <c r="E47" s="298">
        <v>841</v>
      </c>
      <c r="F47" s="298">
        <v>1</v>
      </c>
      <c r="G47" s="184">
        <f t="shared" si="1"/>
        <v>1.1890606420927466E-3</v>
      </c>
      <c r="H47" s="185">
        <f t="shared" si="2"/>
        <v>8</v>
      </c>
      <c r="I47" s="185">
        <v>836</v>
      </c>
      <c r="J47" s="186">
        <v>873</v>
      </c>
      <c r="K47" s="298">
        <v>478341</v>
      </c>
      <c r="L47" s="298">
        <v>7979</v>
      </c>
      <c r="N47" s="290"/>
      <c r="O47" s="290"/>
    </row>
    <row r="48" spans="1:15" s="84" customFormat="1" x14ac:dyDescent="0.2">
      <c r="A48" s="28" t="s">
        <v>67</v>
      </c>
      <c r="B48" s="298">
        <v>7</v>
      </c>
      <c r="C48" s="298">
        <v>1</v>
      </c>
      <c r="D48" s="184">
        <f t="shared" si="0"/>
        <v>0.14285714285714285</v>
      </c>
      <c r="E48" s="298">
        <v>805</v>
      </c>
      <c r="F48" s="298">
        <v>50</v>
      </c>
      <c r="G48" s="184">
        <f t="shared" si="1"/>
        <v>6.2111801242236024E-2</v>
      </c>
      <c r="H48" s="185">
        <f t="shared" si="2"/>
        <v>51</v>
      </c>
      <c r="I48" s="185">
        <v>518</v>
      </c>
      <c r="J48" s="186">
        <v>812</v>
      </c>
      <c r="K48" s="298">
        <v>3819512</v>
      </c>
      <c r="L48" s="298">
        <v>63337</v>
      </c>
      <c r="M48" s="294"/>
      <c r="N48" s="183"/>
      <c r="O48" s="183"/>
    </row>
    <row r="49" spans="1:16" s="187" customFormat="1" x14ac:dyDescent="0.2">
      <c r="A49" s="188" t="s">
        <v>68</v>
      </c>
      <c r="B49" s="298">
        <v>5</v>
      </c>
      <c r="C49" s="298">
        <v>0</v>
      </c>
      <c r="D49" s="184">
        <f t="shared" si="0"/>
        <v>0</v>
      </c>
      <c r="E49" s="298">
        <v>447</v>
      </c>
      <c r="F49" s="298">
        <v>0</v>
      </c>
      <c r="G49" s="184">
        <f t="shared" si="1"/>
        <v>0</v>
      </c>
      <c r="H49" s="185">
        <f t="shared" si="2"/>
        <v>0</v>
      </c>
      <c r="I49" s="185">
        <v>408</v>
      </c>
      <c r="J49" s="186">
        <v>452</v>
      </c>
      <c r="K49" s="298">
        <v>0</v>
      </c>
      <c r="L49" s="298">
        <v>0</v>
      </c>
      <c r="N49" s="290"/>
      <c r="O49" s="290"/>
    </row>
    <row r="50" spans="1:16" x14ac:dyDescent="0.2">
      <c r="A50" s="28" t="s">
        <v>69</v>
      </c>
      <c r="B50" s="298">
        <v>32</v>
      </c>
      <c r="C50" s="298">
        <v>1</v>
      </c>
      <c r="D50" s="184">
        <f t="shared" si="0"/>
        <v>3.125E-2</v>
      </c>
      <c r="E50" s="298">
        <v>1240</v>
      </c>
      <c r="F50" s="298">
        <v>115</v>
      </c>
      <c r="G50" s="184">
        <f t="shared" si="1"/>
        <v>9.2741935483870969E-2</v>
      </c>
      <c r="H50" s="185">
        <f t="shared" si="2"/>
        <v>116</v>
      </c>
      <c r="I50" s="185">
        <v>660</v>
      </c>
      <c r="J50" s="186">
        <v>1272</v>
      </c>
      <c r="K50" s="298">
        <v>5553614</v>
      </c>
      <c r="L50" s="298">
        <v>309170</v>
      </c>
      <c r="N50" s="290"/>
      <c r="O50" s="290"/>
    </row>
    <row r="51" spans="1:16" x14ac:dyDescent="0.2">
      <c r="A51" s="28" t="s">
        <v>70</v>
      </c>
      <c r="B51" s="10">
        <v>22</v>
      </c>
      <c r="C51" s="10">
        <v>7</v>
      </c>
      <c r="D51" s="11">
        <f t="shared" si="0"/>
        <v>0.31818181818181818</v>
      </c>
      <c r="E51" s="10">
        <v>213</v>
      </c>
      <c r="F51" s="10">
        <v>0</v>
      </c>
      <c r="G51" s="11">
        <f t="shared" si="1"/>
        <v>0</v>
      </c>
      <c r="H51" s="12">
        <f t="shared" si="2"/>
        <v>7</v>
      </c>
      <c r="I51" s="12">
        <v>207</v>
      </c>
      <c r="J51" s="13">
        <v>235</v>
      </c>
      <c r="K51" s="10">
        <v>690468</v>
      </c>
      <c r="L51" s="10">
        <v>2271</v>
      </c>
      <c r="N51" s="290"/>
      <c r="O51" s="290"/>
    </row>
    <row r="52" spans="1:16" x14ac:dyDescent="0.2">
      <c r="A52" s="28" t="s">
        <v>71</v>
      </c>
      <c r="B52" s="298">
        <v>15</v>
      </c>
      <c r="C52" s="298">
        <v>0</v>
      </c>
      <c r="D52" s="184">
        <f t="shared" si="0"/>
        <v>0</v>
      </c>
      <c r="E52" s="298">
        <v>77</v>
      </c>
      <c r="F52" s="298">
        <v>0</v>
      </c>
      <c r="G52" s="184">
        <f t="shared" si="1"/>
        <v>0</v>
      </c>
      <c r="H52" s="185">
        <f t="shared" si="2"/>
        <v>0</v>
      </c>
      <c r="I52" s="185">
        <v>58</v>
      </c>
      <c r="J52" s="186">
        <v>92</v>
      </c>
      <c r="K52" s="298">
        <v>0</v>
      </c>
      <c r="L52" s="298">
        <v>0</v>
      </c>
      <c r="N52" s="290"/>
      <c r="O52" s="290"/>
    </row>
    <row r="53" spans="1:16" x14ac:dyDescent="0.2">
      <c r="A53" s="28" t="s">
        <v>72</v>
      </c>
      <c r="B53" s="10">
        <v>196</v>
      </c>
      <c r="C53" s="10">
        <v>2</v>
      </c>
      <c r="D53" s="11">
        <f t="shared" si="0"/>
        <v>1.020408163265306E-2</v>
      </c>
      <c r="E53" s="10">
        <v>7297</v>
      </c>
      <c r="F53" s="10">
        <v>69</v>
      </c>
      <c r="G53" s="11">
        <f t="shared" si="1"/>
        <v>9.4559407975880506E-3</v>
      </c>
      <c r="H53" s="12">
        <f t="shared" si="2"/>
        <v>71</v>
      </c>
      <c r="I53" s="12">
        <v>3180</v>
      </c>
      <c r="J53" s="13">
        <v>7493</v>
      </c>
      <c r="K53" s="10">
        <v>97950446</v>
      </c>
      <c r="L53" s="10">
        <v>1839421</v>
      </c>
      <c r="N53" s="290"/>
      <c r="O53" s="290"/>
    </row>
    <row r="54" spans="1:16" x14ac:dyDescent="0.2">
      <c r="A54" s="28" t="s">
        <v>73</v>
      </c>
      <c r="B54" s="10">
        <v>2</v>
      </c>
      <c r="C54" s="10">
        <v>0</v>
      </c>
      <c r="D54" s="11">
        <f t="shared" si="0"/>
        <v>0</v>
      </c>
      <c r="E54" s="10">
        <v>570</v>
      </c>
      <c r="F54" s="10">
        <v>4</v>
      </c>
      <c r="G54" s="11">
        <f t="shared" si="1"/>
        <v>7.0175438596491229E-3</v>
      </c>
      <c r="H54" s="12">
        <f t="shared" si="2"/>
        <v>4</v>
      </c>
      <c r="I54" s="12">
        <v>568</v>
      </c>
      <c r="J54" s="13">
        <v>572</v>
      </c>
      <c r="K54" s="10">
        <v>5184643</v>
      </c>
      <c r="L54" s="10">
        <v>34737</v>
      </c>
      <c r="N54" s="290"/>
      <c r="O54" s="290"/>
    </row>
    <row r="55" spans="1:16" s="286" customFormat="1" x14ac:dyDescent="0.2">
      <c r="A55" s="188" t="s">
        <v>74</v>
      </c>
      <c r="B55" s="298">
        <v>586</v>
      </c>
      <c r="C55" s="298">
        <v>11</v>
      </c>
      <c r="D55" s="184">
        <f t="shared" si="0"/>
        <v>1.877133105802048E-2</v>
      </c>
      <c r="E55" s="298">
        <v>7831</v>
      </c>
      <c r="F55" s="298">
        <v>905</v>
      </c>
      <c r="G55" s="184">
        <f t="shared" si="1"/>
        <v>0.1155663389094624</v>
      </c>
      <c r="H55" s="185">
        <f t="shared" si="2"/>
        <v>916</v>
      </c>
      <c r="I55" s="185">
        <v>4092</v>
      </c>
      <c r="J55" s="186">
        <v>8417</v>
      </c>
      <c r="K55" s="298">
        <v>121912146</v>
      </c>
      <c r="L55" s="298">
        <v>2663749</v>
      </c>
      <c r="N55" s="290"/>
      <c r="O55" s="290"/>
    </row>
    <row r="56" spans="1:16" x14ac:dyDescent="0.2">
      <c r="A56" s="28" t="s">
        <v>75</v>
      </c>
      <c r="B56" s="10">
        <v>19</v>
      </c>
      <c r="C56" s="10">
        <v>2</v>
      </c>
      <c r="D56" s="11">
        <f t="shared" si="0"/>
        <v>0.10526315789473684</v>
      </c>
      <c r="E56" s="10">
        <v>656</v>
      </c>
      <c r="F56" s="10">
        <v>13</v>
      </c>
      <c r="G56" s="11">
        <f t="shared" si="1"/>
        <v>1.9817073170731708E-2</v>
      </c>
      <c r="H56" s="12">
        <f t="shared" si="2"/>
        <v>15</v>
      </c>
      <c r="I56" s="12">
        <v>524</v>
      </c>
      <c r="J56" s="13">
        <v>675</v>
      </c>
      <c r="K56" s="10">
        <v>2475561</v>
      </c>
      <c r="L56" s="10">
        <v>19380</v>
      </c>
      <c r="N56" s="290"/>
      <c r="O56" s="290"/>
    </row>
    <row r="57" spans="1:16" x14ac:dyDescent="0.2">
      <c r="A57" s="28" t="s">
        <v>76</v>
      </c>
      <c r="B57" s="10">
        <v>63</v>
      </c>
      <c r="C57" s="10">
        <v>1</v>
      </c>
      <c r="D57" s="11">
        <f t="shared" si="0"/>
        <v>1.5873015873015872E-2</v>
      </c>
      <c r="E57" s="10">
        <v>2235</v>
      </c>
      <c r="F57" s="10">
        <v>491</v>
      </c>
      <c r="G57" s="11">
        <f t="shared" si="1"/>
        <v>0.21968680089485459</v>
      </c>
      <c r="H57" s="12">
        <f t="shared" si="2"/>
        <v>492</v>
      </c>
      <c r="I57" s="12">
        <v>1037</v>
      </c>
      <c r="J57" s="13">
        <v>2298</v>
      </c>
      <c r="K57" s="10">
        <v>28891697</v>
      </c>
      <c r="L57" s="10">
        <v>507049</v>
      </c>
      <c r="N57" s="290"/>
      <c r="O57" s="290"/>
    </row>
    <row r="58" spans="1:16" x14ac:dyDescent="0.2">
      <c r="A58" s="28" t="s">
        <v>77</v>
      </c>
      <c r="B58" s="10">
        <v>636</v>
      </c>
      <c r="C58" s="10">
        <v>529</v>
      </c>
      <c r="D58" s="11">
        <f t="shared" si="0"/>
        <v>0.83176100628930816</v>
      </c>
      <c r="E58" s="10">
        <v>1168</v>
      </c>
      <c r="F58" s="10">
        <v>16</v>
      </c>
      <c r="G58" s="11">
        <f t="shared" si="1"/>
        <v>1.3698630136986301E-2</v>
      </c>
      <c r="H58" s="12">
        <f t="shared" si="2"/>
        <v>545</v>
      </c>
      <c r="I58" s="12">
        <v>923</v>
      </c>
      <c r="J58" s="13">
        <v>1804</v>
      </c>
      <c r="K58" s="10">
        <v>16531145</v>
      </c>
      <c r="L58" s="10">
        <v>324695</v>
      </c>
      <c r="N58" s="290"/>
      <c r="O58" s="290"/>
    </row>
    <row r="59" spans="1:16" x14ac:dyDescent="0.2">
      <c r="A59" s="28" t="s">
        <v>78</v>
      </c>
      <c r="B59" s="10">
        <v>21</v>
      </c>
      <c r="C59" s="10">
        <v>0</v>
      </c>
      <c r="D59" s="11">
        <f t="shared" si="0"/>
        <v>0</v>
      </c>
      <c r="E59" s="10">
        <v>112</v>
      </c>
      <c r="F59" s="10">
        <v>0</v>
      </c>
      <c r="G59" s="11">
        <f t="shared" si="1"/>
        <v>0</v>
      </c>
      <c r="H59" s="12">
        <f t="shared" si="2"/>
        <v>0</v>
      </c>
      <c r="I59" s="12">
        <v>118</v>
      </c>
      <c r="J59" s="13">
        <v>133</v>
      </c>
      <c r="K59" s="10">
        <v>0</v>
      </c>
      <c r="L59" s="10">
        <v>0</v>
      </c>
      <c r="N59" s="290"/>
      <c r="O59" s="290"/>
    </row>
    <row r="60" spans="1:16" s="187" customFormat="1" x14ac:dyDescent="0.2">
      <c r="A60" s="188" t="s">
        <v>79</v>
      </c>
      <c r="B60" s="298">
        <v>13</v>
      </c>
      <c r="C60" s="298">
        <v>0</v>
      </c>
      <c r="D60" s="184">
        <f t="shared" si="0"/>
        <v>0</v>
      </c>
      <c r="E60" s="298">
        <v>200</v>
      </c>
      <c r="F60" s="298">
        <v>11</v>
      </c>
      <c r="G60" s="184">
        <f t="shared" si="1"/>
        <v>5.5E-2</v>
      </c>
      <c r="H60" s="185">
        <f t="shared" si="2"/>
        <v>11</v>
      </c>
      <c r="I60" s="185">
        <v>146</v>
      </c>
      <c r="J60" s="186">
        <v>213</v>
      </c>
      <c r="K60" s="298">
        <v>1516920</v>
      </c>
      <c r="L60" s="298">
        <v>10950</v>
      </c>
      <c r="N60" s="290"/>
      <c r="O60" s="290"/>
      <c r="P60" s="91"/>
    </row>
    <row r="61" spans="1:16" x14ac:dyDescent="0.2">
      <c r="A61" s="28" t="s">
        <v>80</v>
      </c>
      <c r="B61" s="10">
        <v>460</v>
      </c>
      <c r="C61" s="10">
        <v>11</v>
      </c>
      <c r="D61" s="11">
        <f t="shared" si="0"/>
        <v>2.391304347826087E-2</v>
      </c>
      <c r="E61" s="10">
        <v>1328</v>
      </c>
      <c r="F61" s="10">
        <v>305</v>
      </c>
      <c r="G61" s="11">
        <f t="shared" si="1"/>
        <v>0.22966867469879518</v>
      </c>
      <c r="H61" s="12">
        <f t="shared" si="2"/>
        <v>316</v>
      </c>
      <c r="I61" s="12">
        <v>1056</v>
      </c>
      <c r="J61" s="13">
        <v>1788</v>
      </c>
      <c r="K61" s="10">
        <v>34730890</v>
      </c>
      <c r="L61" s="10">
        <v>850138</v>
      </c>
      <c r="N61" s="290"/>
      <c r="O61" s="290"/>
    </row>
    <row r="62" spans="1:16" x14ac:dyDescent="0.2">
      <c r="A62" s="14" t="s">
        <v>81</v>
      </c>
      <c r="B62" s="10">
        <v>4</v>
      </c>
      <c r="C62" s="10">
        <v>1</v>
      </c>
      <c r="D62" s="11">
        <f t="shared" si="0"/>
        <v>0.25</v>
      </c>
      <c r="E62" s="10">
        <v>56</v>
      </c>
      <c r="F62" s="10">
        <v>0</v>
      </c>
      <c r="G62" s="11">
        <f t="shared" si="1"/>
        <v>0</v>
      </c>
      <c r="H62" s="12">
        <f t="shared" si="2"/>
        <v>1</v>
      </c>
      <c r="I62" s="12">
        <v>52</v>
      </c>
      <c r="J62" s="13">
        <v>60</v>
      </c>
      <c r="K62" s="10">
        <v>50000</v>
      </c>
      <c r="L62" s="10">
        <v>300</v>
      </c>
      <c r="N62" s="290"/>
      <c r="O62" s="290"/>
    </row>
    <row r="63" spans="1:16" s="187" customFormat="1" x14ac:dyDescent="0.2">
      <c r="A63" s="188" t="s">
        <v>82</v>
      </c>
      <c r="B63" s="298">
        <v>8</v>
      </c>
      <c r="C63" s="298">
        <v>0</v>
      </c>
      <c r="D63" s="184">
        <f t="shared" si="0"/>
        <v>0</v>
      </c>
      <c r="E63" s="298">
        <v>966</v>
      </c>
      <c r="F63" s="298">
        <v>46</v>
      </c>
      <c r="G63" s="184">
        <f t="shared" si="1"/>
        <v>4.7619047619047616E-2</v>
      </c>
      <c r="H63" s="185">
        <f t="shared" si="2"/>
        <v>46</v>
      </c>
      <c r="I63" s="185">
        <v>564</v>
      </c>
      <c r="J63" s="186">
        <v>974</v>
      </c>
      <c r="K63" s="298">
        <v>50547138</v>
      </c>
      <c r="L63" s="298">
        <v>813798</v>
      </c>
      <c r="N63" s="291"/>
      <c r="O63" s="291"/>
    </row>
    <row r="64" spans="1:16" x14ac:dyDescent="0.2">
      <c r="A64" s="28" t="s">
        <v>83</v>
      </c>
      <c r="B64" s="10">
        <v>9</v>
      </c>
      <c r="C64" s="10">
        <v>0</v>
      </c>
      <c r="D64" s="11">
        <f t="shared" si="0"/>
        <v>0</v>
      </c>
      <c r="E64" s="10">
        <v>751</v>
      </c>
      <c r="F64" s="10">
        <v>57</v>
      </c>
      <c r="G64" s="11">
        <f t="shared" si="1"/>
        <v>7.5898801597869506E-2</v>
      </c>
      <c r="H64" s="12">
        <f t="shared" si="2"/>
        <v>57</v>
      </c>
      <c r="I64" s="12">
        <v>319</v>
      </c>
      <c r="J64" s="13">
        <v>760</v>
      </c>
      <c r="K64" s="10">
        <v>13505743</v>
      </c>
      <c r="L64" s="10">
        <v>243822</v>
      </c>
      <c r="N64" s="290"/>
      <c r="O64" s="290"/>
    </row>
    <row r="65" spans="1:15" x14ac:dyDescent="0.2">
      <c r="A65" s="28" t="s">
        <v>84</v>
      </c>
      <c r="B65" s="10">
        <v>0</v>
      </c>
      <c r="C65" s="10">
        <v>0</v>
      </c>
      <c r="D65" s="11" t="str">
        <f t="shared" si="0"/>
        <v/>
      </c>
      <c r="E65" s="10">
        <v>47</v>
      </c>
      <c r="F65" s="10">
        <v>0</v>
      </c>
      <c r="G65" s="11">
        <f t="shared" si="1"/>
        <v>0</v>
      </c>
      <c r="H65" s="12">
        <f t="shared" si="2"/>
        <v>0</v>
      </c>
      <c r="I65" s="12">
        <v>47</v>
      </c>
      <c r="J65" s="13">
        <v>47</v>
      </c>
      <c r="K65" s="10">
        <v>0</v>
      </c>
      <c r="L65" s="10">
        <v>0</v>
      </c>
      <c r="N65" s="290"/>
      <c r="O65" s="290"/>
    </row>
    <row r="66" spans="1:15" x14ac:dyDescent="0.2">
      <c r="A66" s="28" t="s">
        <v>85</v>
      </c>
      <c r="B66" s="10">
        <v>0</v>
      </c>
      <c r="C66" s="10">
        <v>0</v>
      </c>
      <c r="D66" s="11" t="str">
        <f t="shared" si="0"/>
        <v/>
      </c>
      <c r="E66" s="10">
        <v>20</v>
      </c>
      <c r="F66" s="10">
        <v>0</v>
      </c>
      <c r="G66" s="11">
        <f t="shared" si="1"/>
        <v>0</v>
      </c>
      <c r="H66" s="12">
        <f t="shared" si="2"/>
        <v>0</v>
      </c>
      <c r="I66" s="12">
        <v>12</v>
      </c>
      <c r="J66" s="13">
        <v>20</v>
      </c>
      <c r="K66" s="10">
        <v>0</v>
      </c>
      <c r="L66" s="10">
        <v>0</v>
      </c>
      <c r="N66" s="290"/>
      <c r="O66" s="290"/>
    </row>
    <row r="67" spans="1:15" x14ac:dyDescent="0.2">
      <c r="A67" s="14" t="s">
        <v>86</v>
      </c>
      <c r="B67" s="10">
        <v>0</v>
      </c>
      <c r="C67" s="10">
        <v>0</v>
      </c>
      <c r="D67" s="11" t="str">
        <f t="shared" si="0"/>
        <v/>
      </c>
      <c r="E67" s="10">
        <v>11</v>
      </c>
      <c r="F67" s="10">
        <v>0</v>
      </c>
      <c r="G67" s="11">
        <f t="shared" si="1"/>
        <v>0</v>
      </c>
      <c r="H67" s="12">
        <f t="shared" si="2"/>
        <v>0</v>
      </c>
      <c r="I67" s="12">
        <v>4</v>
      </c>
      <c r="J67" s="13">
        <v>11</v>
      </c>
      <c r="K67" s="10">
        <v>0</v>
      </c>
      <c r="L67" s="10">
        <v>0</v>
      </c>
      <c r="N67" s="290"/>
      <c r="O67" s="290"/>
    </row>
    <row r="68" spans="1:15" x14ac:dyDescent="0.2">
      <c r="A68" s="14" t="s">
        <v>87</v>
      </c>
      <c r="B68" s="298">
        <v>0</v>
      </c>
      <c r="C68" s="298">
        <v>0</v>
      </c>
      <c r="D68" s="184" t="str">
        <f t="shared" si="0"/>
        <v/>
      </c>
      <c r="E68" s="298">
        <v>15</v>
      </c>
      <c r="F68" s="298">
        <v>1</v>
      </c>
      <c r="G68" s="184">
        <f t="shared" si="1"/>
        <v>6.6666666666666666E-2</v>
      </c>
      <c r="H68" s="185">
        <f t="shared" si="2"/>
        <v>1</v>
      </c>
      <c r="I68" s="185">
        <v>14</v>
      </c>
      <c r="J68" s="186">
        <v>15</v>
      </c>
      <c r="K68" s="298">
        <v>25000</v>
      </c>
      <c r="L68" s="298">
        <v>474</v>
      </c>
      <c r="N68" s="290"/>
      <c r="O68" s="290"/>
    </row>
    <row r="69" spans="1:15" x14ac:dyDescent="0.2">
      <c r="A69" s="28" t="s">
        <v>88</v>
      </c>
      <c r="B69" s="10">
        <v>64</v>
      </c>
      <c r="C69" s="10">
        <v>17</v>
      </c>
      <c r="D69" s="11">
        <f t="shared" si="0"/>
        <v>0.265625</v>
      </c>
      <c r="E69" s="10">
        <v>1414</v>
      </c>
      <c r="F69" s="10">
        <v>238</v>
      </c>
      <c r="G69" s="11">
        <f t="shared" si="1"/>
        <v>0.16831683168316833</v>
      </c>
      <c r="H69" s="12">
        <f t="shared" si="2"/>
        <v>255</v>
      </c>
      <c r="I69" s="12">
        <v>1223</v>
      </c>
      <c r="J69" s="13">
        <v>1478</v>
      </c>
      <c r="K69" s="10">
        <v>32607359</v>
      </c>
      <c r="L69" s="10">
        <v>840869</v>
      </c>
      <c r="N69" s="290"/>
      <c r="O69" s="290"/>
    </row>
    <row r="70" spans="1:15" x14ac:dyDescent="0.2">
      <c r="A70" s="28" t="s">
        <v>89</v>
      </c>
      <c r="B70" s="10">
        <v>0</v>
      </c>
      <c r="C70" s="10">
        <v>0</v>
      </c>
      <c r="D70" s="11" t="str">
        <f>IF(OR((B70=0),(B70="")),"",(C70/B70))</f>
        <v/>
      </c>
      <c r="E70" s="10">
        <v>112</v>
      </c>
      <c r="F70" s="10">
        <v>0</v>
      </c>
      <c r="G70" s="11">
        <f>IF(OR((E70=0),(E70="")),"",(F70/E70))</f>
        <v>0</v>
      </c>
      <c r="H70" s="12">
        <f t="shared" si="2"/>
        <v>0</v>
      </c>
      <c r="I70" s="12">
        <v>15</v>
      </c>
      <c r="J70" s="13">
        <v>112</v>
      </c>
      <c r="K70" s="10">
        <v>0</v>
      </c>
      <c r="L70" s="10">
        <v>0</v>
      </c>
      <c r="N70" s="290"/>
      <c r="O70" s="290"/>
    </row>
    <row r="71" spans="1:15" x14ac:dyDescent="0.2">
      <c r="A71" s="28" t="s">
        <v>90</v>
      </c>
      <c r="B71" s="10">
        <v>6</v>
      </c>
      <c r="C71" s="10">
        <v>0</v>
      </c>
      <c r="D71" s="11">
        <f>IF(OR((B71=0),(B71="")),"",(C71/B71))</f>
        <v>0</v>
      </c>
      <c r="E71" s="10">
        <v>454</v>
      </c>
      <c r="F71" s="10">
        <v>0</v>
      </c>
      <c r="G71" s="11">
        <f>IF(OR((E71=0),(E71="")),"",(F71/E71))</f>
        <v>0</v>
      </c>
      <c r="H71" s="12">
        <f>C71+F71</f>
        <v>0</v>
      </c>
      <c r="I71" s="12">
        <v>202</v>
      </c>
      <c r="J71" s="13">
        <v>460</v>
      </c>
      <c r="K71" s="10">
        <v>0</v>
      </c>
      <c r="L71" s="10">
        <v>0</v>
      </c>
      <c r="N71" s="290"/>
      <c r="O71" s="290"/>
    </row>
    <row r="72" spans="1:15" x14ac:dyDescent="0.2">
      <c r="A72" s="14" t="s">
        <v>91</v>
      </c>
      <c r="B72" s="10">
        <v>0</v>
      </c>
      <c r="C72" s="10">
        <v>0</v>
      </c>
      <c r="D72" s="11" t="str">
        <f>IF(OR((B72=0),(B72="")),"",(C72/B72))</f>
        <v/>
      </c>
      <c r="E72" s="10">
        <v>100</v>
      </c>
      <c r="F72" s="10">
        <v>0</v>
      </c>
      <c r="G72" s="11">
        <f>IF(OR((E72=0),(E72="")),"",(F72/E72))</f>
        <v>0</v>
      </c>
      <c r="H72" s="12">
        <f>C72+F72</f>
        <v>0</v>
      </c>
      <c r="I72" s="12">
        <v>75</v>
      </c>
      <c r="J72" s="13">
        <v>100</v>
      </c>
      <c r="K72" s="10">
        <v>0</v>
      </c>
      <c r="L72" s="10">
        <v>0</v>
      </c>
      <c r="N72" s="290"/>
      <c r="O72" s="290"/>
    </row>
    <row r="73" spans="1:15" x14ac:dyDescent="0.2">
      <c r="A73" s="28" t="s">
        <v>92</v>
      </c>
      <c r="B73" s="17">
        <f>SUM(B6:B72)</f>
        <v>5589</v>
      </c>
      <c r="C73" s="17">
        <f>SUM(C6:C72)</f>
        <v>1170</v>
      </c>
      <c r="D73" s="11">
        <f>IF(OR((B73=0),(B73="")),"",(C73/B73))</f>
        <v>0.20933977455716588</v>
      </c>
      <c r="E73" s="17">
        <f>SUM(E6:E72)</f>
        <v>166796</v>
      </c>
      <c r="F73" s="18">
        <f>SUM(F6:F72)</f>
        <v>43330</v>
      </c>
      <c r="G73" s="11">
        <f>IF(OR((E73=0),(E73="")),"",(F73/E73))</f>
        <v>0.25977841195232498</v>
      </c>
      <c r="H73" s="12">
        <f>C73+F73</f>
        <v>44500</v>
      </c>
      <c r="I73" s="18">
        <f>SUM(I6:I72)</f>
        <v>63127</v>
      </c>
      <c r="J73" s="13">
        <f>SUM(J6:J72)</f>
        <v>172385</v>
      </c>
      <c r="K73" s="13">
        <f>SUM(K6:K72)</f>
        <v>5777254560</v>
      </c>
      <c r="L73" s="13">
        <f>SUM(L6:L72)</f>
        <v>116232686</v>
      </c>
      <c r="N73" s="290"/>
      <c r="O73" s="290"/>
    </row>
    <row r="74" spans="1:15" x14ac:dyDescent="0.2">
      <c r="A74" s="19"/>
      <c r="B74" s="20"/>
      <c r="C74" s="21" t="s">
        <v>93</v>
      </c>
      <c r="D74" s="22"/>
      <c r="E74" s="20"/>
      <c r="F74" s="22"/>
      <c r="G74" s="22"/>
      <c r="H74" s="22"/>
      <c r="I74" s="22"/>
      <c r="J74" s="20"/>
      <c r="K74" s="23"/>
      <c r="L74" s="24"/>
    </row>
    <row r="75" spans="1:15" ht="12.75" customHeight="1" x14ac:dyDescent="0.2">
      <c r="A75" s="438" t="s">
        <v>163</v>
      </c>
      <c r="B75" s="21"/>
      <c r="C75" s="21"/>
      <c r="D75" s="25"/>
      <c r="E75" s="26"/>
      <c r="F75" s="27"/>
      <c r="G75" s="25"/>
      <c r="H75" s="25"/>
      <c r="I75" s="25"/>
      <c r="J75" s="26"/>
      <c r="K75" s="26"/>
      <c r="L75" s="24"/>
    </row>
    <row r="76" spans="1:15" x14ac:dyDescent="0.2">
      <c r="A76" s="439"/>
      <c r="B76"/>
      <c r="C76"/>
      <c r="D76"/>
      <c r="E76"/>
      <c r="F76"/>
      <c r="G76"/>
      <c r="H76"/>
      <c r="I76"/>
      <c r="J76"/>
      <c r="K76"/>
      <c r="L76"/>
    </row>
    <row r="77" spans="1:15" x14ac:dyDescent="0.2">
      <c r="A77" s="439"/>
      <c r="B77"/>
      <c r="C77"/>
      <c r="D77"/>
      <c r="E77"/>
      <c r="F77"/>
      <c r="G77"/>
      <c r="H77"/>
      <c r="I77"/>
      <c r="J77"/>
      <c r="K77"/>
      <c r="L77"/>
    </row>
    <row r="78" spans="1:15" x14ac:dyDescent="0.2">
      <c r="A78" s="439"/>
      <c r="B78"/>
      <c r="C78"/>
      <c r="D78"/>
      <c r="E78"/>
      <c r="F78"/>
      <c r="G78"/>
      <c r="H78"/>
      <c r="I78"/>
      <c r="J78"/>
      <c r="K78"/>
      <c r="L78"/>
    </row>
  </sheetData>
  <mergeCells count="4">
    <mergeCell ref="A1:C1"/>
    <mergeCell ref="B2:C4"/>
    <mergeCell ref="E2:F4"/>
    <mergeCell ref="A75:A78"/>
  </mergeCells>
  <pageMargins left="0.25" right="0.25" top="0.75" bottom="0.75" header="0.3" footer="0.3"/>
  <pageSetup paperSize="3" orientation="portrait" horizontalDpi="300" verticalDpi="300" r:id="rId1"/>
  <headerFooter alignWithMargins="0"/>
  <ignoredErrors>
    <ignoredError sqref="D7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78"/>
  <sheetViews>
    <sheetView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15.85546875" style="7" customWidth="1"/>
    <col min="2" max="8" width="9.140625" style="7"/>
    <col min="9" max="9" width="10" style="7" customWidth="1"/>
    <col min="10" max="10" width="8.28515625" style="7" customWidth="1"/>
    <col min="11" max="11" width="11.28515625" style="7" bestFit="1" customWidth="1"/>
    <col min="12" max="12" width="14.7109375" style="7" bestFit="1" customWidth="1"/>
    <col min="13" max="16384" width="9.140625" style="7"/>
  </cols>
  <sheetData>
    <row r="1" spans="1:14" x14ac:dyDescent="0.2">
      <c r="A1" s="475">
        <v>2012</v>
      </c>
      <c r="B1" s="476"/>
      <c r="C1" s="476"/>
      <c r="D1" s="1"/>
      <c r="E1" s="2"/>
      <c r="F1" s="3" t="s">
        <v>136</v>
      </c>
      <c r="G1" s="4">
        <f>COUNTA(B6:B72)</f>
        <v>67</v>
      </c>
      <c r="H1" s="4"/>
      <c r="I1" s="4"/>
      <c r="J1" s="2" t="s">
        <v>2</v>
      </c>
      <c r="K1" s="5"/>
      <c r="L1" s="6"/>
    </row>
    <row r="2" spans="1:14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6</v>
      </c>
      <c r="I2" s="40" t="s">
        <v>140</v>
      </c>
      <c r="J2" s="40" t="s">
        <v>7</v>
      </c>
      <c r="K2" s="41" t="s">
        <v>8</v>
      </c>
      <c r="L2" s="41" t="s">
        <v>9</v>
      </c>
    </row>
    <row r="3" spans="1:14" x14ac:dyDescent="0.2">
      <c r="A3" s="42">
        <v>42058</v>
      </c>
      <c r="B3" s="454"/>
      <c r="C3" s="455"/>
      <c r="D3" s="43" t="s">
        <v>10</v>
      </c>
      <c r="E3" s="450"/>
      <c r="F3" s="451"/>
      <c r="G3" s="44" t="s">
        <v>10</v>
      </c>
      <c r="H3" s="45" t="s">
        <v>11</v>
      </c>
      <c r="I3" s="45" t="s">
        <v>12</v>
      </c>
      <c r="J3" s="46" t="s">
        <v>0</v>
      </c>
      <c r="K3" s="44" t="s">
        <v>13</v>
      </c>
      <c r="L3" s="44" t="s">
        <v>14</v>
      </c>
    </row>
    <row r="4" spans="1:14" x14ac:dyDescent="0.2">
      <c r="A4" s="47"/>
      <c r="B4" s="456"/>
      <c r="C4" s="457"/>
      <c r="D4" s="46" t="s">
        <v>139</v>
      </c>
      <c r="E4" s="448"/>
      <c r="F4" s="449"/>
      <c r="G4" s="49" t="s">
        <v>139</v>
      </c>
      <c r="H4" s="49" t="s">
        <v>15</v>
      </c>
      <c r="I4" s="48" t="s">
        <v>16</v>
      </c>
      <c r="J4" s="49" t="s">
        <v>10</v>
      </c>
      <c r="K4" s="44" t="s">
        <v>17</v>
      </c>
      <c r="L4" s="44" t="s">
        <v>18</v>
      </c>
    </row>
    <row r="5" spans="1:14" x14ac:dyDescent="0.2">
      <c r="A5" s="50" t="s">
        <v>19</v>
      </c>
      <c r="B5" s="51" t="s">
        <v>20</v>
      </c>
      <c r="C5" s="51" t="s">
        <v>21</v>
      </c>
      <c r="D5" s="52" t="s">
        <v>21</v>
      </c>
      <c r="E5" s="51" t="s">
        <v>20</v>
      </c>
      <c r="F5" s="51" t="s">
        <v>11</v>
      </c>
      <c r="G5" s="53" t="s">
        <v>21</v>
      </c>
      <c r="H5" s="52" t="s">
        <v>21</v>
      </c>
      <c r="I5" s="52" t="s">
        <v>22</v>
      </c>
      <c r="J5" s="52" t="s">
        <v>139</v>
      </c>
      <c r="K5" s="54" t="s">
        <v>23</v>
      </c>
      <c r="L5" s="44" t="s">
        <v>24</v>
      </c>
    </row>
    <row r="6" spans="1:14" x14ac:dyDescent="0.2">
      <c r="A6" s="28" t="s">
        <v>25</v>
      </c>
      <c r="B6" s="298">
        <v>69</v>
      </c>
      <c r="C6" s="298">
        <v>0</v>
      </c>
      <c r="D6" s="184">
        <f t="shared" ref="D6:D69" si="0">IF(OR((B6=0),(B6="")),"",(C6/B6))</f>
        <v>0</v>
      </c>
      <c r="E6" s="298">
        <v>640</v>
      </c>
      <c r="F6" s="298">
        <v>39</v>
      </c>
      <c r="G6" s="184">
        <f t="shared" ref="G6:G69" si="1">IF(OR((E6=0),(E6="")),"",(F6/E6))</f>
        <v>6.0937499999999999E-2</v>
      </c>
      <c r="H6" s="185">
        <f>C6+F6</f>
        <v>39</v>
      </c>
      <c r="I6" s="185">
        <v>515</v>
      </c>
      <c r="J6" s="186">
        <v>709</v>
      </c>
      <c r="K6" s="298">
        <v>89517988</v>
      </c>
      <c r="L6" s="298">
        <v>2210988</v>
      </c>
      <c r="N6" s="290"/>
    </row>
    <row r="7" spans="1:14" x14ac:dyDescent="0.2">
      <c r="A7" s="28" t="s">
        <v>26</v>
      </c>
      <c r="B7" s="298">
        <v>0</v>
      </c>
      <c r="C7" s="298">
        <v>0</v>
      </c>
      <c r="D7" s="184" t="str">
        <f t="shared" si="0"/>
        <v/>
      </c>
      <c r="E7" s="298">
        <v>12</v>
      </c>
      <c r="F7" s="298">
        <v>0</v>
      </c>
      <c r="G7" s="184">
        <f t="shared" si="1"/>
        <v>0</v>
      </c>
      <c r="H7" s="185">
        <f t="shared" ref="H7:H70" si="2">C7+F7</f>
        <v>0</v>
      </c>
      <c r="I7" s="185">
        <v>3</v>
      </c>
      <c r="J7" s="186">
        <v>12</v>
      </c>
      <c r="K7" s="298">
        <v>0</v>
      </c>
      <c r="L7" s="298">
        <v>0</v>
      </c>
      <c r="N7" s="290"/>
    </row>
    <row r="8" spans="1:14" x14ac:dyDescent="0.2">
      <c r="A8" s="28" t="s">
        <v>27</v>
      </c>
      <c r="B8" s="298">
        <v>1</v>
      </c>
      <c r="C8" s="298">
        <v>0</v>
      </c>
      <c r="D8" s="184">
        <f t="shared" si="0"/>
        <v>0</v>
      </c>
      <c r="E8" s="298">
        <v>1839</v>
      </c>
      <c r="F8" s="298">
        <v>40</v>
      </c>
      <c r="G8" s="184">
        <f t="shared" si="1"/>
        <v>2.1750951604132682E-2</v>
      </c>
      <c r="H8" s="185">
        <f t="shared" si="2"/>
        <v>40</v>
      </c>
      <c r="I8" s="185">
        <v>271</v>
      </c>
      <c r="J8" s="186">
        <v>1840</v>
      </c>
      <c r="K8" s="298">
        <v>34229894</v>
      </c>
      <c r="L8" s="298">
        <v>422632</v>
      </c>
      <c r="N8" s="290"/>
    </row>
    <row r="9" spans="1:14" x14ac:dyDescent="0.2">
      <c r="A9" s="28" t="s">
        <v>28</v>
      </c>
      <c r="B9" s="298">
        <v>1</v>
      </c>
      <c r="C9" s="298">
        <v>0</v>
      </c>
      <c r="D9" s="184">
        <f t="shared" si="0"/>
        <v>0</v>
      </c>
      <c r="E9" s="298">
        <v>12</v>
      </c>
      <c r="F9" s="298">
        <v>0</v>
      </c>
      <c r="G9" s="184">
        <f t="shared" si="1"/>
        <v>0</v>
      </c>
      <c r="H9" s="185">
        <f t="shared" si="2"/>
        <v>0</v>
      </c>
      <c r="I9" s="185">
        <v>6</v>
      </c>
      <c r="J9" s="186">
        <v>13</v>
      </c>
      <c r="K9" s="298">
        <v>0</v>
      </c>
      <c r="L9" s="298">
        <v>0</v>
      </c>
      <c r="N9" s="290"/>
    </row>
    <row r="10" spans="1:14" x14ac:dyDescent="0.2">
      <c r="A10" s="28" t="s">
        <v>29</v>
      </c>
      <c r="B10" s="15">
        <v>456</v>
      </c>
      <c r="C10" s="298">
        <v>26</v>
      </c>
      <c r="D10" s="184">
        <f t="shared" si="0"/>
        <v>5.701754385964912E-2</v>
      </c>
      <c r="E10" s="298">
        <v>623</v>
      </c>
      <c r="F10" s="298">
        <v>16</v>
      </c>
      <c r="G10" s="184">
        <f t="shared" si="1"/>
        <v>2.5682182985553772E-2</v>
      </c>
      <c r="H10" s="185">
        <f t="shared" si="2"/>
        <v>42</v>
      </c>
      <c r="I10" s="185">
        <v>533</v>
      </c>
      <c r="J10" s="186">
        <v>1079</v>
      </c>
      <c r="K10" s="298">
        <v>4566520</v>
      </c>
      <c r="L10" s="298">
        <v>94945</v>
      </c>
      <c r="N10" s="290"/>
    </row>
    <row r="11" spans="1:14" x14ac:dyDescent="0.2">
      <c r="A11" s="28" t="s">
        <v>30</v>
      </c>
      <c r="B11" s="298">
        <v>258</v>
      </c>
      <c r="C11" s="298">
        <v>66</v>
      </c>
      <c r="D11" s="184">
        <f t="shared" si="0"/>
        <v>0.2558139534883721</v>
      </c>
      <c r="E11" s="298">
        <v>21892</v>
      </c>
      <c r="F11" s="298">
        <v>743</v>
      </c>
      <c r="G11" s="184">
        <f t="shared" si="1"/>
        <v>3.393933857116755E-2</v>
      </c>
      <c r="H11" s="185">
        <f t="shared" si="2"/>
        <v>809</v>
      </c>
      <c r="I11" s="185">
        <v>16431</v>
      </c>
      <c r="J11" s="186">
        <v>22150</v>
      </c>
      <c r="K11" s="298">
        <v>151156026</v>
      </c>
      <c r="L11" s="298">
        <v>3360360</v>
      </c>
      <c r="N11" s="290"/>
    </row>
    <row r="12" spans="1:14" x14ac:dyDescent="0.2">
      <c r="A12" s="28" t="s">
        <v>31</v>
      </c>
      <c r="B12" s="298">
        <v>0</v>
      </c>
      <c r="C12" s="298">
        <v>0</v>
      </c>
      <c r="D12" s="184" t="str">
        <f t="shared" si="0"/>
        <v/>
      </c>
      <c r="E12" s="298">
        <v>4</v>
      </c>
      <c r="F12" s="298">
        <v>0</v>
      </c>
      <c r="G12" s="184">
        <f t="shared" si="1"/>
        <v>0</v>
      </c>
      <c r="H12" s="185">
        <f t="shared" si="2"/>
        <v>0</v>
      </c>
      <c r="I12" s="185">
        <v>4</v>
      </c>
      <c r="J12" s="186">
        <v>4</v>
      </c>
      <c r="K12" s="298">
        <v>0</v>
      </c>
      <c r="L12" s="298">
        <v>0</v>
      </c>
      <c r="N12" s="290"/>
    </row>
    <row r="13" spans="1:14" s="91" customFormat="1" x14ac:dyDescent="0.2">
      <c r="A13" s="188" t="s">
        <v>32</v>
      </c>
      <c r="B13" s="298">
        <v>15</v>
      </c>
      <c r="C13" s="298">
        <v>0</v>
      </c>
      <c r="D13" s="184">
        <f t="shared" si="0"/>
        <v>0</v>
      </c>
      <c r="E13" s="298">
        <v>787</v>
      </c>
      <c r="F13" s="298">
        <v>94</v>
      </c>
      <c r="G13" s="184">
        <f t="shared" si="1"/>
        <v>0.11944091486658195</v>
      </c>
      <c r="H13" s="185">
        <f t="shared" si="2"/>
        <v>94</v>
      </c>
      <c r="I13" s="185">
        <v>410</v>
      </c>
      <c r="J13" s="186">
        <v>802</v>
      </c>
      <c r="K13" s="298">
        <v>28361913</v>
      </c>
      <c r="L13" s="288">
        <v>507042</v>
      </c>
      <c r="N13" s="290"/>
    </row>
    <row r="14" spans="1:14" x14ac:dyDescent="0.2">
      <c r="A14" s="292" t="s">
        <v>33</v>
      </c>
      <c r="B14" s="298">
        <v>20</v>
      </c>
      <c r="C14" s="298">
        <v>0</v>
      </c>
      <c r="D14" s="184">
        <f t="shared" si="0"/>
        <v>0</v>
      </c>
      <c r="E14" s="298">
        <v>386</v>
      </c>
      <c r="F14" s="298">
        <v>57</v>
      </c>
      <c r="G14" s="184">
        <f t="shared" si="1"/>
        <v>0.14766839378238342</v>
      </c>
      <c r="H14" s="185">
        <f t="shared" si="2"/>
        <v>57</v>
      </c>
      <c r="I14" s="185">
        <v>213</v>
      </c>
      <c r="J14" s="186">
        <v>406</v>
      </c>
      <c r="K14" s="298">
        <v>3811111</v>
      </c>
      <c r="L14" s="298">
        <v>63881</v>
      </c>
      <c r="N14" s="290"/>
    </row>
    <row r="15" spans="1:14" x14ac:dyDescent="0.2">
      <c r="A15" s="28" t="s">
        <v>34</v>
      </c>
      <c r="B15" s="298">
        <v>74</v>
      </c>
      <c r="C15" s="298">
        <v>72</v>
      </c>
      <c r="D15" s="184">
        <f t="shared" si="0"/>
        <v>0.97297297297297303</v>
      </c>
      <c r="E15" s="298">
        <v>203</v>
      </c>
      <c r="F15" s="298">
        <v>8</v>
      </c>
      <c r="G15" s="184">
        <f t="shared" si="1"/>
        <v>3.9408866995073892E-2</v>
      </c>
      <c r="H15" s="185">
        <f t="shared" si="2"/>
        <v>80</v>
      </c>
      <c r="I15" s="185">
        <v>195</v>
      </c>
      <c r="J15" s="186">
        <v>277</v>
      </c>
      <c r="K15" s="298">
        <v>4514524</v>
      </c>
      <c r="L15" s="298">
        <v>35444</v>
      </c>
      <c r="N15" s="290"/>
    </row>
    <row r="16" spans="1:14" x14ac:dyDescent="0.2">
      <c r="A16" s="292" t="s">
        <v>35</v>
      </c>
      <c r="B16" s="298">
        <v>88</v>
      </c>
      <c r="C16" s="298">
        <v>2</v>
      </c>
      <c r="D16" s="184">
        <f t="shared" si="0"/>
        <v>2.2727272727272728E-2</v>
      </c>
      <c r="E16" s="298">
        <v>1126</v>
      </c>
      <c r="F16" s="298">
        <v>18</v>
      </c>
      <c r="G16" s="184">
        <f t="shared" si="1"/>
        <v>1.5985790408525755E-2</v>
      </c>
      <c r="H16" s="185">
        <f t="shared" si="2"/>
        <v>20</v>
      </c>
      <c r="I16" s="185">
        <v>1012</v>
      </c>
      <c r="J16" s="186">
        <v>1214</v>
      </c>
      <c r="K16" s="298">
        <v>5034159</v>
      </c>
      <c r="L16" s="298">
        <v>66206</v>
      </c>
      <c r="N16" s="290"/>
    </row>
    <row r="17" spans="1:14" x14ac:dyDescent="0.2">
      <c r="A17" s="28" t="s">
        <v>36</v>
      </c>
      <c r="B17" s="298">
        <v>9</v>
      </c>
      <c r="C17" s="298">
        <v>5</v>
      </c>
      <c r="D17" s="184">
        <f t="shared" si="0"/>
        <v>0.55555555555555558</v>
      </c>
      <c r="E17" s="298">
        <v>33</v>
      </c>
      <c r="F17" s="298">
        <v>10</v>
      </c>
      <c r="G17" s="184">
        <f t="shared" si="1"/>
        <v>0.30303030303030304</v>
      </c>
      <c r="H17" s="185">
        <f t="shared" si="2"/>
        <v>15</v>
      </c>
      <c r="I17" s="185">
        <v>17</v>
      </c>
      <c r="J17" s="186">
        <v>42</v>
      </c>
      <c r="K17" s="298">
        <v>0</v>
      </c>
      <c r="L17" s="298">
        <v>0</v>
      </c>
      <c r="N17" s="290"/>
    </row>
    <row r="18" spans="1:14" x14ac:dyDescent="0.2">
      <c r="A18" s="28" t="s">
        <v>37</v>
      </c>
      <c r="B18" s="298">
        <v>1234</v>
      </c>
      <c r="C18" s="298">
        <v>104</v>
      </c>
      <c r="D18" s="184">
        <f t="shared" si="0"/>
        <v>8.4278768233387355E-2</v>
      </c>
      <c r="E18" s="298">
        <v>74205</v>
      </c>
      <c r="F18" s="298">
        <v>18670</v>
      </c>
      <c r="G18" s="184">
        <f t="shared" si="1"/>
        <v>0.2516002964759787</v>
      </c>
      <c r="H18" s="185">
        <f t="shared" si="2"/>
        <v>18774</v>
      </c>
      <c r="I18" s="185">
        <v>29688</v>
      </c>
      <c r="J18" s="186">
        <v>75439</v>
      </c>
      <c r="K18" s="298">
        <v>2972791997</v>
      </c>
      <c r="L18" s="298">
        <v>60014943</v>
      </c>
      <c r="N18" s="290"/>
    </row>
    <row r="19" spans="1:14" s="187" customFormat="1" x14ac:dyDescent="0.2">
      <c r="A19" s="188" t="s">
        <v>38</v>
      </c>
      <c r="B19" s="298">
        <v>7</v>
      </c>
      <c r="C19" s="298">
        <v>0</v>
      </c>
      <c r="D19" s="184">
        <f t="shared" si="0"/>
        <v>0</v>
      </c>
      <c r="E19" s="298">
        <v>35</v>
      </c>
      <c r="F19" s="298">
        <v>1</v>
      </c>
      <c r="G19" s="184">
        <f t="shared" si="1"/>
        <v>2.8571428571428571E-2</v>
      </c>
      <c r="H19" s="185">
        <f t="shared" si="2"/>
        <v>1</v>
      </c>
      <c r="I19" s="185">
        <v>31</v>
      </c>
      <c r="J19" s="186">
        <v>42</v>
      </c>
      <c r="K19" s="298">
        <v>7100</v>
      </c>
      <c r="L19" s="298">
        <v>108</v>
      </c>
      <c r="N19" s="290"/>
    </row>
    <row r="20" spans="1:14" x14ac:dyDescent="0.2">
      <c r="A20" s="28" t="s">
        <v>39</v>
      </c>
      <c r="B20" s="298">
        <v>0</v>
      </c>
      <c r="C20" s="298">
        <v>0</v>
      </c>
      <c r="D20" s="184" t="str">
        <f t="shared" si="0"/>
        <v/>
      </c>
      <c r="E20" s="298">
        <v>0</v>
      </c>
      <c r="F20" s="298">
        <v>0</v>
      </c>
      <c r="G20" s="184" t="str">
        <f t="shared" si="1"/>
        <v/>
      </c>
      <c r="H20" s="185">
        <f t="shared" si="2"/>
        <v>0</v>
      </c>
      <c r="I20" s="185">
        <v>0</v>
      </c>
      <c r="J20" s="186">
        <v>0</v>
      </c>
      <c r="K20" s="298">
        <v>0</v>
      </c>
      <c r="L20" s="298">
        <v>0</v>
      </c>
      <c r="N20" s="290"/>
    </row>
    <row r="21" spans="1:14" x14ac:dyDescent="0.2">
      <c r="A21" s="28" t="s">
        <v>40</v>
      </c>
      <c r="B21" s="289">
        <v>92</v>
      </c>
      <c r="C21" s="289">
        <v>1</v>
      </c>
      <c r="D21" s="184">
        <f t="shared" si="0"/>
        <v>1.0869565217391304E-2</v>
      </c>
      <c r="E21" s="289">
        <v>4450</v>
      </c>
      <c r="F21" s="289">
        <v>335</v>
      </c>
      <c r="G21" s="184">
        <f t="shared" si="1"/>
        <v>7.528089887640449E-2</v>
      </c>
      <c r="H21" s="185">
        <f t="shared" si="2"/>
        <v>336</v>
      </c>
      <c r="I21" s="185">
        <v>3452</v>
      </c>
      <c r="J21" s="186">
        <v>4542</v>
      </c>
      <c r="K21" s="289">
        <v>77612183</v>
      </c>
      <c r="L21" s="289">
        <v>1400637</v>
      </c>
      <c r="N21" s="290"/>
    </row>
    <row r="22" spans="1:14" x14ac:dyDescent="0.2">
      <c r="A22" s="28" t="s">
        <v>41</v>
      </c>
      <c r="B22" s="298">
        <v>92</v>
      </c>
      <c r="C22" s="298">
        <v>0</v>
      </c>
      <c r="D22" s="184">
        <f t="shared" si="0"/>
        <v>0</v>
      </c>
      <c r="E22" s="298">
        <v>150</v>
      </c>
      <c r="F22" s="298">
        <v>0</v>
      </c>
      <c r="G22" s="184">
        <f t="shared" si="1"/>
        <v>0</v>
      </c>
      <c r="H22" s="185">
        <f t="shared" si="2"/>
        <v>0</v>
      </c>
      <c r="I22" s="185">
        <v>222</v>
      </c>
      <c r="J22" s="186">
        <v>242</v>
      </c>
      <c r="K22" s="298">
        <v>0</v>
      </c>
      <c r="L22" s="298">
        <v>0</v>
      </c>
      <c r="N22" s="290"/>
    </row>
    <row r="23" spans="1:14" s="84" customFormat="1" x14ac:dyDescent="0.2">
      <c r="A23" s="28" t="s">
        <v>42</v>
      </c>
      <c r="B23" s="298">
        <v>3</v>
      </c>
      <c r="C23" s="298">
        <v>0</v>
      </c>
      <c r="D23" s="184">
        <f t="shared" si="0"/>
        <v>0</v>
      </c>
      <c r="E23" s="298">
        <v>202</v>
      </c>
      <c r="F23" s="298">
        <v>0</v>
      </c>
      <c r="G23" s="184">
        <f t="shared" si="1"/>
        <v>0</v>
      </c>
      <c r="H23" s="185">
        <f t="shared" si="2"/>
        <v>0</v>
      </c>
      <c r="I23" s="185">
        <v>201</v>
      </c>
      <c r="J23" s="186">
        <v>205</v>
      </c>
      <c r="K23" s="298">
        <v>0</v>
      </c>
      <c r="L23" s="298">
        <v>0</v>
      </c>
      <c r="N23" s="183"/>
    </row>
    <row r="24" spans="1:14" x14ac:dyDescent="0.2">
      <c r="A24" s="28" t="s">
        <v>43</v>
      </c>
      <c r="B24" s="298">
        <v>2</v>
      </c>
      <c r="C24" s="298">
        <v>0</v>
      </c>
      <c r="D24" s="184">
        <f t="shared" si="0"/>
        <v>0</v>
      </c>
      <c r="E24" s="298">
        <v>44</v>
      </c>
      <c r="F24" s="298">
        <v>17</v>
      </c>
      <c r="G24" s="184">
        <f t="shared" si="1"/>
        <v>0.38636363636363635</v>
      </c>
      <c r="H24" s="185">
        <v>20</v>
      </c>
      <c r="I24" s="185">
        <v>21</v>
      </c>
      <c r="J24" s="186">
        <v>46</v>
      </c>
      <c r="K24" s="298">
        <v>0</v>
      </c>
      <c r="L24" s="298">
        <v>0</v>
      </c>
      <c r="N24" s="290"/>
    </row>
    <row r="25" spans="1:14" x14ac:dyDescent="0.2">
      <c r="A25" s="28" t="s">
        <v>44</v>
      </c>
      <c r="B25" s="298">
        <v>0</v>
      </c>
      <c r="C25" s="298">
        <v>0</v>
      </c>
      <c r="D25" s="184" t="str">
        <f t="shared" si="0"/>
        <v/>
      </c>
      <c r="E25" s="298">
        <v>22</v>
      </c>
      <c r="F25" s="298">
        <v>0</v>
      </c>
      <c r="G25" s="184">
        <f t="shared" si="1"/>
        <v>0</v>
      </c>
      <c r="H25" s="185">
        <f t="shared" si="2"/>
        <v>0</v>
      </c>
      <c r="I25" s="185">
        <v>21</v>
      </c>
      <c r="J25" s="186">
        <v>22</v>
      </c>
      <c r="K25" s="298">
        <v>0</v>
      </c>
      <c r="L25" s="298">
        <v>0</v>
      </c>
      <c r="N25" s="290"/>
    </row>
    <row r="26" spans="1:14" s="187" customFormat="1" x14ac:dyDescent="0.2">
      <c r="A26" s="188" t="s">
        <v>45</v>
      </c>
      <c r="B26" s="298">
        <v>32</v>
      </c>
      <c r="C26" s="298">
        <v>32</v>
      </c>
      <c r="D26" s="184">
        <f t="shared" si="0"/>
        <v>1</v>
      </c>
      <c r="E26" s="298">
        <v>0</v>
      </c>
      <c r="F26" s="298">
        <v>0</v>
      </c>
      <c r="G26" s="184" t="str">
        <f t="shared" si="1"/>
        <v/>
      </c>
      <c r="H26" s="185">
        <f t="shared" si="2"/>
        <v>32</v>
      </c>
      <c r="I26" s="185">
        <v>0</v>
      </c>
      <c r="J26" s="186">
        <v>32</v>
      </c>
      <c r="K26" s="298">
        <v>0</v>
      </c>
      <c r="L26" s="298">
        <v>0</v>
      </c>
      <c r="N26" s="290"/>
    </row>
    <row r="27" spans="1:14" x14ac:dyDescent="0.2">
      <c r="A27" s="28" t="s">
        <v>46</v>
      </c>
      <c r="B27" s="298">
        <v>1</v>
      </c>
      <c r="C27" s="298">
        <v>0</v>
      </c>
      <c r="D27" s="184">
        <f t="shared" si="0"/>
        <v>0</v>
      </c>
      <c r="E27" s="298">
        <v>2</v>
      </c>
      <c r="F27" s="298">
        <v>0</v>
      </c>
      <c r="G27" s="184">
        <f t="shared" si="1"/>
        <v>0</v>
      </c>
      <c r="H27" s="185">
        <f t="shared" si="2"/>
        <v>0</v>
      </c>
      <c r="I27" s="185">
        <v>1</v>
      </c>
      <c r="J27" s="186">
        <v>3</v>
      </c>
      <c r="K27" s="298">
        <v>0</v>
      </c>
      <c r="L27" s="298">
        <v>0</v>
      </c>
      <c r="N27" s="290"/>
    </row>
    <row r="28" spans="1:14" x14ac:dyDescent="0.2">
      <c r="A28" s="28" t="s">
        <v>47</v>
      </c>
      <c r="B28" s="298">
        <v>1</v>
      </c>
      <c r="C28" s="298">
        <v>0</v>
      </c>
      <c r="D28" s="184">
        <f t="shared" si="0"/>
        <v>0</v>
      </c>
      <c r="E28" s="298">
        <v>7</v>
      </c>
      <c r="F28" s="298">
        <v>0</v>
      </c>
      <c r="G28" s="184">
        <f t="shared" si="1"/>
        <v>0</v>
      </c>
      <c r="H28" s="185">
        <f t="shared" si="2"/>
        <v>0</v>
      </c>
      <c r="I28" s="185">
        <v>3</v>
      </c>
      <c r="J28" s="186">
        <v>8</v>
      </c>
      <c r="K28" s="298">
        <v>0</v>
      </c>
      <c r="L28" s="298">
        <v>0</v>
      </c>
      <c r="N28" s="290"/>
    </row>
    <row r="29" spans="1:14" x14ac:dyDescent="0.2">
      <c r="A29" s="28" t="s">
        <v>48</v>
      </c>
      <c r="B29" s="298">
        <v>0</v>
      </c>
      <c r="C29" s="298">
        <v>0</v>
      </c>
      <c r="D29" s="184" t="str">
        <f t="shared" si="0"/>
        <v/>
      </c>
      <c r="E29" s="298">
        <v>1</v>
      </c>
      <c r="F29" s="298">
        <v>0</v>
      </c>
      <c r="G29" s="184">
        <f t="shared" si="1"/>
        <v>0</v>
      </c>
      <c r="H29" s="185">
        <f t="shared" si="2"/>
        <v>0</v>
      </c>
      <c r="I29" s="185">
        <v>1</v>
      </c>
      <c r="J29" s="186">
        <v>1</v>
      </c>
      <c r="K29" s="298">
        <v>0</v>
      </c>
      <c r="L29" s="298">
        <v>0</v>
      </c>
      <c r="N29" s="290"/>
    </row>
    <row r="30" spans="1:14" x14ac:dyDescent="0.2">
      <c r="A30" s="28" t="s">
        <v>49</v>
      </c>
      <c r="B30" s="298">
        <v>0</v>
      </c>
      <c r="C30" s="298">
        <v>0</v>
      </c>
      <c r="D30" s="184" t="str">
        <f t="shared" si="0"/>
        <v/>
      </c>
      <c r="E30" s="298">
        <v>23</v>
      </c>
      <c r="F30" s="298">
        <v>0</v>
      </c>
      <c r="G30" s="184">
        <f t="shared" si="1"/>
        <v>0</v>
      </c>
      <c r="H30" s="185">
        <f t="shared" si="2"/>
        <v>0</v>
      </c>
      <c r="I30" s="185">
        <v>22</v>
      </c>
      <c r="J30" s="186">
        <v>23</v>
      </c>
      <c r="K30" s="298">
        <v>0</v>
      </c>
      <c r="L30" s="298">
        <v>0</v>
      </c>
      <c r="N30" s="290"/>
    </row>
    <row r="31" spans="1:14" x14ac:dyDescent="0.2">
      <c r="A31" s="28" t="s">
        <v>50</v>
      </c>
      <c r="B31" s="298">
        <v>10</v>
      </c>
      <c r="C31" s="298">
        <v>0</v>
      </c>
      <c r="D31" s="184">
        <f t="shared" si="0"/>
        <v>0</v>
      </c>
      <c r="E31" s="298">
        <v>42</v>
      </c>
      <c r="F31" s="298">
        <v>6</v>
      </c>
      <c r="G31" s="184">
        <f t="shared" si="1"/>
        <v>0.14285714285714285</v>
      </c>
      <c r="H31" s="185">
        <f t="shared" si="2"/>
        <v>6</v>
      </c>
      <c r="I31" s="185">
        <v>46</v>
      </c>
      <c r="J31" s="186">
        <v>52</v>
      </c>
      <c r="K31" s="298">
        <v>116472</v>
      </c>
      <c r="L31" s="298">
        <v>899</v>
      </c>
      <c r="N31" s="290"/>
    </row>
    <row r="32" spans="1:14" x14ac:dyDescent="0.2">
      <c r="A32" s="292" t="s">
        <v>51</v>
      </c>
      <c r="B32" s="298">
        <v>4</v>
      </c>
      <c r="C32" s="298">
        <v>0</v>
      </c>
      <c r="D32" s="184">
        <f t="shared" si="0"/>
        <v>0</v>
      </c>
      <c r="E32" s="298">
        <v>466</v>
      </c>
      <c r="F32" s="298">
        <v>33</v>
      </c>
      <c r="G32" s="184">
        <f t="shared" si="1"/>
        <v>7.0815450643776826E-2</v>
      </c>
      <c r="H32" s="185">
        <f t="shared" si="2"/>
        <v>33</v>
      </c>
      <c r="I32" s="185">
        <v>372</v>
      </c>
      <c r="J32" s="186">
        <v>470</v>
      </c>
      <c r="K32" s="298">
        <v>186970165</v>
      </c>
      <c r="L32" s="298">
        <v>2894527</v>
      </c>
      <c r="N32" s="290"/>
    </row>
    <row r="33" spans="1:14" x14ac:dyDescent="0.2">
      <c r="A33" s="292" t="s">
        <v>52</v>
      </c>
      <c r="B33" s="298">
        <v>0</v>
      </c>
      <c r="C33" s="298">
        <v>0</v>
      </c>
      <c r="D33" s="184" t="str">
        <f t="shared" si="0"/>
        <v/>
      </c>
      <c r="E33" s="298">
        <v>47</v>
      </c>
      <c r="F33" s="298">
        <v>0</v>
      </c>
      <c r="G33" s="184">
        <f t="shared" si="1"/>
        <v>0</v>
      </c>
      <c r="H33" s="185">
        <f t="shared" si="2"/>
        <v>0</v>
      </c>
      <c r="I33" s="185">
        <v>42</v>
      </c>
      <c r="J33" s="186">
        <v>47</v>
      </c>
      <c r="K33" s="298">
        <v>0</v>
      </c>
      <c r="L33" s="298">
        <v>0</v>
      </c>
      <c r="N33" s="290"/>
    </row>
    <row r="34" spans="1:14" s="91" customFormat="1" x14ac:dyDescent="0.2">
      <c r="A34" s="188" t="s">
        <v>53</v>
      </c>
      <c r="B34" s="298">
        <v>393</v>
      </c>
      <c r="C34" s="298">
        <v>25</v>
      </c>
      <c r="D34" s="184">
        <f t="shared" si="0"/>
        <v>6.3613231552162849E-2</v>
      </c>
      <c r="E34" s="298">
        <v>2964</v>
      </c>
      <c r="F34" s="298">
        <v>16</v>
      </c>
      <c r="G34" s="184">
        <f t="shared" si="1"/>
        <v>5.3981106612685558E-3</v>
      </c>
      <c r="H34" s="185">
        <f t="shared" si="2"/>
        <v>41</v>
      </c>
      <c r="I34" s="185">
        <v>1872</v>
      </c>
      <c r="J34" s="186">
        <v>3357</v>
      </c>
      <c r="K34" s="298">
        <v>6115424</v>
      </c>
      <c r="L34" s="298">
        <v>125812</v>
      </c>
      <c r="N34" s="290"/>
    </row>
    <row r="35" spans="1:14" x14ac:dyDescent="0.2">
      <c r="A35" s="28" t="s">
        <v>54</v>
      </c>
      <c r="B35" s="298">
        <v>0</v>
      </c>
      <c r="C35" s="298">
        <v>0</v>
      </c>
      <c r="D35" s="184" t="str">
        <f t="shared" si="0"/>
        <v/>
      </c>
      <c r="E35" s="298">
        <v>6</v>
      </c>
      <c r="F35" s="298">
        <v>0</v>
      </c>
      <c r="G35" s="184">
        <f t="shared" si="1"/>
        <v>0</v>
      </c>
      <c r="H35" s="185">
        <f t="shared" si="2"/>
        <v>0</v>
      </c>
      <c r="I35" s="185">
        <v>6</v>
      </c>
      <c r="J35" s="186">
        <v>6</v>
      </c>
      <c r="K35" s="298">
        <v>0</v>
      </c>
      <c r="L35" s="298">
        <v>0</v>
      </c>
      <c r="N35" s="290"/>
    </row>
    <row r="36" spans="1:14" x14ac:dyDescent="0.2">
      <c r="A36" s="28" t="s">
        <v>55</v>
      </c>
      <c r="B36" s="298">
        <v>18</v>
      </c>
      <c r="C36" s="298">
        <v>0</v>
      </c>
      <c r="D36" s="184">
        <f t="shared" si="0"/>
        <v>0</v>
      </c>
      <c r="E36" s="298">
        <v>454</v>
      </c>
      <c r="F36" s="298">
        <v>6</v>
      </c>
      <c r="G36" s="184">
        <f t="shared" si="1"/>
        <v>1.3215859030837005E-2</v>
      </c>
      <c r="H36" s="185">
        <f t="shared" si="2"/>
        <v>6</v>
      </c>
      <c r="I36" s="185">
        <v>163</v>
      </c>
      <c r="J36" s="186">
        <v>472</v>
      </c>
      <c r="K36" s="298">
        <v>556647</v>
      </c>
      <c r="L36" s="298">
        <v>8805</v>
      </c>
      <c r="N36" s="290"/>
    </row>
    <row r="37" spans="1:14" x14ac:dyDescent="0.2">
      <c r="A37" s="28" t="s">
        <v>56</v>
      </c>
      <c r="B37" s="298">
        <v>0</v>
      </c>
      <c r="C37" s="298">
        <v>0</v>
      </c>
      <c r="D37" s="184" t="str">
        <f t="shared" si="0"/>
        <v/>
      </c>
      <c r="E37" s="298">
        <v>12</v>
      </c>
      <c r="F37" s="298">
        <v>0</v>
      </c>
      <c r="G37" s="184">
        <f t="shared" si="1"/>
        <v>0</v>
      </c>
      <c r="H37" s="185">
        <f t="shared" si="2"/>
        <v>0</v>
      </c>
      <c r="I37" s="185">
        <v>10</v>
      </c>
      <c r="J37" s="186">
        <v>12</v>
      </c>
      <c r="K37" s="298">
        <v>0</v>
      </c>
      <c r="L37" s="298">
        <v>0</v>
      </c>
      <c r="N37" s="290"/>
    </row>
    <row r="38" spans="1:14" x14ac:dyDescent="0.2">
      <c r="A38" s="28" t="s">
        <v>57</v>
      </c>
      <c r="B38" s="298">
        <v>0</v>
      </c>
      <c r="C38" s="289">
        <v>0</v>
      </c>
      <c r="D38" s="184" t="str">
        <f t="shared" si="0"/>
        <v/>
      </c>
      <c r="E38" s="298">
        <v>0</v>
      </c>
      <c r="F38" s="298">
        <v>0</v>
      </c>
      <c r="G38" s="184" t="str">
        <f t="shared" si="1"/>
        <v/>
      </c>
      <c r="H38" s="185">
        <f t="shared" si="2"/>
        <v>0</v>
      </c>
      <c r="I38" s="185">
        <v>0</v>
      </c>
      <c r="J38" s="186">
        <v>0</v>
      </c>
      <c r="K38" s="298">
        <v>0</v>
      </c>
      <c r="L38" s="298">
        <v>0</v>
      </c>
      <c r="N38" s="290"/>
    </row>
    <row r="39" spans="1:14" x14ac:dyDescent="0.2">
      <c r="A39" s="28" t="s">
        <v>58</v>
      </c>
      <c r="B39" s="298">
        <v>0</v>
      </c>
      <c r="C39" s="298">
        <v>0</v>
      </c>
      <c r="D39" s="184" t="str">
        <f t="shared" si="0"/>
        <v/>
      </c>
      <c r="E39" s="298">
        <v>0</v>
      </c>
      <c r="F39" s="298">
        <v>0</v>
      </c>
      <c r="G39" s="184" t="str">
        <f t="shared" si="1"/>
        <v/>
      </c>
      <c r="H39" s="185">
        <f t="shared" si="2"/>
        <v>0</v>
      </c>
      <c r="I39" s="185">
        <v>0</v>
      </c>
      <c r="J39" s="186">
        <v>0</v>
      </c>
      <c r="K39" s="298">
        <v>0</v>
      </c>
      <c r="L39" s="298">
        <v>0</v>
      </c>
      <c r="N39" s="290"/>
    </row>
    <row r="40" spans="1:14" x14ac:dyDescent="0.2">
      <c r="A40" s="292" t="s">
        <v>59</v>
      </c>
      <c r="B40" s="298">
        <v>66</v>
      </c>
      <c r="C40" s="298">
        <v>6</v>
      </c>
      <c r="D40" s="184">
        <f t="shared" si="0"/>
        <v>9.0909090909090912E-2</v>
      </c>
      <c r="E40" s="298">
        <v>667</v>
      </c>
      <c r="F40" s="298">
        <v>13</v>
      </c>
      <c r="G40" s="184">
        <f t="shared" si="1"/>
        <v>1.9490254872563718E-2</v>
      </c>
      <c r="H40" s="185">
        <f t="shared" si="2"/>
        <v>19</v>
      </c>
      <c r="I40" s="185">
        <v>485</v>
      </c>
      <c r="J40" s="186">
        <v>733</v>
      </c>
      <c r="K40" s="298">
        <v>2460340</v>
      </c>
      <c r="L40" s="298">
        <v>40026</v>
      </c>
      <c r="N40" s="290"/>
    </row>
    <row r="41" spans="1:14" x14ac:dyDescent="0.2">
      <c r="A41" s="292" t="s">
        <v>60</v>
      </c>
      <c r="B41" s="298">
        <v>63</v>
      </c>
      <c r="C41" s="298">
        <v>8</v>
      </c>
      <c r="D41" s="184">
        <f t="shared" si="0"/>
        <v>0.12698412698412698</v>
      </c>
      <c r="E41" s="298">
        <v>1743</v>
      </c>
      <c r="F41" s="298">
        <v>175</v>
      </c>
      <c r="G41" s="184">
        <f t="shared" si="1"/>
        <v>0.10040160642570281</v>
      </c>
      <c r="H41" s="185">
        <f t="shared" si="2"/>
        <v>183</v>
      </c>
      <c r="I41" s="185">
        <v>973</v>
      </c>
      <c r="J41" s="186">
        <v>1806</v>
      </c>
      <c r="K41" s="298">
        <v>34210490</v>
      </c>
      <c r="L41" s="298">
        <v>605266</v>
      </c>
      <c r="N41" s="290"/>
    </row>
    <row r="42" spans="1:14" x14ac:dyDescent="0.2">
      <c r="A42" s="28" t="s">
        <v>61</v>
      </c>
      <c r="B42" s="298">
        <v>2</v>
      </c>
      <c r="C42" s="298">
        <v>0</v>
      </c>
      <c r="D42" s="184">
        <f t="shared" si="0"/>
        <v>0</v>
      </c>
      <c r="E42" s="298">
        <v>637</v>
      </c>
      <c r="F42" s="298">
        <v>5</v>
      </c>
      <c r="G42" s="184">
        <f t="shared" si="1"/>
        <v>7.8492935635792772E-3</v>
      </c>
      <c r="H42" s="185">
        <f t="shared" si="2"/>
        <v>5</v>
      </c>
      <c r="I42" s="185">
        <v>623</v>
      </c>
      <c r="J42" s="186">
        <v>639</v>
      </c>
      <c r="K42" s="298">
        <v>1677460</v>
      </c>
      <c r="L42" s="298">
        <v>33988</v>
      </c>
      <c r="N42" s="290"/>
    </row>
    <row r="43" spans="1:14" x14ac:dyDescent="0.2">
      <c r="A43" s="28" t="s">
        <v>62</v>
      </c>
      <c r="B43" s="298">
        <v>0</v>
      </c>
      <c r="C43" s="298">
        <v>0</v>
      </c>
      <c r="D43" s="184" t="str">
        <f t="shared" si="0"/>
        <v/>
      </c>
      <c r="E43" s="298">
        <v>23</v>
      </c>
      <c r="F43" s="298">
        <v>7</v>
      </c>
      <c r="G43" s="184">
        <f t="shared" si="1"/>
        <v>0.30434782608695654</v>
      </c>
      <c r="H43" s="185">
        <f t="shared" si="2"/>
        <v>7</v>
      </c>
      <c r="I43" s="185">
        <v>16</v>
      </c>
      <c r="J43" s="186">
        <v>23</v>
      </c>
      <c r="K43" s="298">
        <v>56337</v>
      </c>
      <c r="L43" s="298">
        <v>1153</v>
      </c>
      <c r="N43" s="290"/>
    </row>
    <row r="44" spans="1:14" x14ac:dyDescent="0.2">
      <c r="A44" s="28" t="s">
        <v>63</v>
      </c>
      <c r="B44" s="298">
        <v>0</v>
      </c>
      <c r="C44" s="298">
        <v>0</v>
      </c>
      <c r="D44" s="184" t="str">
        <f t="shared" si="0"/>
        <v/>
      </c>
      <c r="E44" s="298">
        <v>0</v>
      </c>
      <c r="F44" s="298">
        <v>0</v>
      </c>
      <c r="G44" s="184" t="str">
        <f t="shared" si="1"/>
        <v/>
      </c>
      <c r="H44" s="185">
        <f t="shared" si="2"/>
        <v>0</v>
      </c>
      <c r="I44" s="185">
        <v>0</v>
      </c>
      <c r="J44" s="186">
        <v>0</v>
      </c>
      <c r="K44" s="298">
        <v>0</v>
      </c>
      <c r="L44" s="298">
        <v>0</v>
      </c>
      <c r="N44" s="290"/>
    </row>
    <row r="45" spans="1:14" x14ac:dyDescent="0.2">
      <c r="A45" s="28" t="s">
        <v>64</v>
      </c>
      <c r="B45" s="298">
        <v>1</v>
      </c>
      <c r="C45" s="298">
        <v>0</v>
      </c>
      <c r="D45" s="184">
        <f t="shared" si="0"/>
        <v>0</v>
      </c>
      <c r="E45" s="298">
        <v>4</v>
      </c>
      <c r="F45" s="298">
        <v>0</v>
      </c>
      <c r="G45" s="184">
        <f t="shared" si="1"/>
        <v>0</v>
      </c>
      <c r="H45" s="185">
        <f t="shared" si="2"/>
        <v>0</v>
      </c>
      <c r="I45" s="185">
        <v>5</v>
      </c>
      <c r="J45" s="186">
        <v>5</v>
      </c>
      <c r="K45" s="298">
        <v>0</v>
      </c>
      <c r="L45" s="298">
        <v>0</v>
      </c>
      <c r="N45" s="290"/>
    </row>
    <row r="46" spans="1:14" x14ac:dyDescent="0.2">
      <c r="A46" s="28" t="s">
        <v>65</v>
      </c>
      <c r="B46" s="298">
        <v>13</v>
      </c>
      <c r="C46" s="298">
        <v>1</v>
      </c>
      <c r="D46" s="184">
        <f t="shared" si="0"/>
        <v>7.6923076923076927E-2</v>
      </c>
      <c r="E46" s="298">
        <v>577</v>
      </c>
      <c r="F46" s="298">
        <v>128</v>
      </c>
      <c r="G46" s="184">
        <f t="shared" si="1"/>
        <v>0.22183708838821489</v>
      </c>
      <c r="H46" s="185">
        <f t="shared" si="2"/>
        <v>129</v>
      </c>
      <c r="I46" s="185">
        <v>306</v>
      </c>
      <c r="J46" s="186">
        <v>590</v>
      </c>
      <c r="K46" s="298">
        <v>1884257</v>
      </c>
      <c r="L46" s="298">
        <v>12806</v>
      </c>
      <c r="N46" s="290"/>
    </row>
    <row r="47" spans="1:14" x14ac:dyDescent="0.2">
      <c r="A47" s="292" t="s">
        <v>66</v>
      </c>
      <c r="B47" s="298">
        <v>14</v>
      </c>
      <c r="C47" s="298">
        <v>3</v>
      </c>
      <c r="D47" s="184">
        <f t="shared" si="0"/>
        <v>0.21428571428571427</v>
      </c>
      <c r="E47" s="298">
        <v>243</v>
      </c>
      <c r="F47" s="298">
        <v>0</v>
      </c>
      <c r="G47" s="184">
        <f t="shared" si="1"/>
        <v>0</v>
      </c>
      <c r="H47" s="185">
        <f t="shared" si="2"/>
        <v>3</v>
      </c>
      <c r="I47" s="185">
        <v>245</v>
      </c>
      <c r="J47" s="186">
        <v>257</v>
      </c>
      <c r="K47" s="298">
        <v>188843</v>
      </c>
      <c r="L47" s="298">
        <v>2672</v>
      </c>
      <c r="N47" s="290"/>
    </row>
    <row r="48" spans="1:14" x14ac:dyDescent="0.2">
      <c r="A48" s="28" t="s">
        <v>67</v>
      </c>
      <c r="B48" s="298">
        <v>2</v>
      </c>
      <c r="C48" s="298">
        <v>1</v>
      </c>
      <c r="D48" s="184">
        <f t="shared" si="0"/>
        <v>0.5</v>
      </c>
      <c r="E48" s="298">
        <v>332</v>
      </c>
      <c r="F48" s="298">
        <v>19</v>
      </c>
      <c r="G48" s="184">
        <f t="shared" si="1"/>
        <v>5.7228915662650599E-2</v>
      </c>
      <c r="H48" s="185">
        <f t="shared" si="2"/>
        <v>20</v>
      </c>
      <c r="I48" s="185">
        <v>264</v>
      </c>
      <c r="J48" s="186">
        <v>334</v>
      </c>
      <c r="K48" s="298">
        <v>2407684</v>
      </c>
      <c r="L48" s="298">
        <v>13713</v>
      </c>
      <c r="N48" s="290"/>
    </row>
    <row r="49" spans="1:14" s="187" customFormat="1" x14ac:dyDescent="0.2">
      <c r="A49" s="293" t="s">
        <v>68</v>
      </c>
      <c r="B49" s="298">
        <v>30</v>
      </c>
      <c r="C49" s="298">
        <v>0</v>
      </c>
      <c r="D49" s="184">
        <f t="shared" si="0"/>
        <v>0</v>
      </c>
      <c r="E49" s="298">
        <v>360</v>
      </c>
      <c r="F49" s="298">
        <v>0</v>
      </c>
      <c r="G49" s="184">
        <f t="shared" si="1"/>
        <v>0</v>
      </c>
      <c r="H49" s="185">
        <f t="shared" si="2"/>
        <v>0</v>
      </c>
      <c r="I49" s="185">
        <v>390</v>
      </c>
      <c r="J49" s="186">
        <v>390</v>
      </c>
      <c r="K49" s="298">
        <v>0</v>
      </c>
      <c r="L49" s="298">
        <v>0</v>
      </c>
      <c r="N49" s="290"/>
    </row>
    <row r="50" spans="1:14" x14ac:dyDescent="0.2">
      <c r="A50" s="28" t="s">
        <v>69</v>
      </c>
      <c r="B50" s="298">
        <v>41</v>
      </c>
      <c r="C50" s="298">
        <v>0</v>
      </c>
      <c r="D50" s="184">
        <f t="shared" si="0"/>
        <v>0</v>
      </c>
      <c r="E50" s="298">
        <v>693</v>
      </c>
      <c r="F50" s="298">
        <v>0</v>
      </c>
      <c r="G50" s="184">
        <f t="shared" si="1"/>
        <v>0</v>
      </c>
      <c r="H50" s="185">
        <f t="shared" si="2"/>
        <v>0</v>
      </c>
      <c r="I50" s="185">
        <v>727</v>
      </c>
      <c r="J50" s="186">
        <v>734</v>
      </c>
      <c r="K50" s="298">
        <v>0</v>
      </c>
      <c r="L50" s="298">
        <v>0</v>
      </c>
      <c r="N50" s="290"/>
    </row>
    <row r="51" spans="1:14" x14ac:dyDescent="0.2">
      <c r="A51" s="28" t="s">
        <v>70</v>
      </c>
      <c r="B51" s="298">
        <v>11</v>
      </c>
      <c r="C51" s="298">
        <v>2</v>
      </c>
      <c r="D51" s="184">
        <f t="shared" si="0"/>
        <v>0.18181818181818182</v>
      </c>
      <c r="E51" s="298">
        <v>121</v>
      </c>
      <c r="F51" s="298">
        <v>0</v>
      </c>
      <c r="G51" s="184">
        <f t="shared" si="1"/>
        <v>0</v>
      </c>
      <c r="H51" s="185">
        <f t="shared" si="2"/>
        <v>2</v>
      </c>
      <c r="I51" s="185">
        <v>89</v>
      </c>
      <c r="J51" s="186">
        <v>132</v>
      </c>
      <c r="K51" s="298">
        <v>119546</v>
      </c>
      <c r="L51" s="298">
        <v>393</v>
      </c>
      <c r="N51" s="290"/>
    </row>
    <row r="52" spans="1:14" x14ac:dyDescent="0.2">
      <c r="A52" s="28" t="s">
        <v>71</v>
      </c>
      <c r="B52" s="298">
        <v>5</v>
      </c>
      <c r="C52" s="298">
        <v>3</v>
      </c>
      <c r="D52" s="184">
        <f t="shared" si="0"/>
        <v>0.6</v>
      </c>
      <c r="E52" s="298">
        <v>70</v>
      </c>
      <c r="F52" s="298">
        <v>0</v>
      </c>
      <c r="G52" s="184">
        <f t="shared" si="1"/>
        <v>0</v>
      </c>
      <c r="H52" s="185">
        <f t="shared" si="2"/>
        <v>3</v>
      </c>
      <c r="I52" s="185">
        <v>69</v>
      </c>
      <c r="J52" s="186">
        <v>75</v>
      </c>
      <c r="K52" s="298">
        <v>3723166</v>
      </c>
      <c r="L52" s="298">
        <v>65248</v>
      </c>
      <c r="N52" s="290"/>
    </row>
    <row r="53" spans="1:14" x14ac:dyDescent="0.2">
      <c r="A53" s="292" t="s">
        <v>72</v>
      </c>
      <c r="B53" s="298">
        <v>87</v>
      </c>
      <c r="C53" s="298">
        <v>3</v>
      </c>
      <c r="D53" s="184">
        <f t="shared" si="0"/>
        <v>3.4482758620689655E-2</v>
      </c>
      <c r="E53" s="298">
        <v>2460</v>
      </c>
      <c r="F53" s="298">
        <v>47</v>
      </c>
      <c r="G53" s="184">
        <f t="shared" si="1"/>
        <v>1.9105691056910568E-2</v>
      </c>
      <c r="H53" s="185">
        <f t="shared" si="2"/>
        <v>50</v>
      </c>
      <c r="I53" s="185">
        <v>1903</v>
      </c>
      <c r="J53" s="186">
        <v>2547</v>
      </c>
      <c r="K53" s="298">
        <v>42311579</v>
      </c>
      <c r="L53" s="298">
        <v>790747</v>
      </c>
      <c r="N53" s="290"/>
    </row>
    <row r="54" spans="1:14" x14ac:dyDescent="0.2">
      <c r="A54" s="292" t="s">
        <v>73</v>
      </c>
      <c r="B54" s="298">
        <v>4</v>
      </c>
      <c r="C54" s="298">
        <v>0</v>
      </c>
      <c r="D54" s="184">
        <f t="shared" si="0"/>
        <v>0</v>
      </c>
      <c r="E54" s="298">
        <v>471</v>
      </c>
      <c r="F54" s="298">
        <v>0</v>
      </c>
      <c r="G54" s="184">
        <f t="shared" si="1"/>
        <v>0</v>
      </c>
      <c r="H54" s="185">
        <f t="shared" si="2"/>
        <v>0</v>
      </c>
      <c r="I54" s="185">
        <v>243</v>
      </c>
      <c r="J54" s="186">
        <v>475</v>
      </c>
      <c r="K54" s="298">
        <v>0</v>
      </c>
      <c r="L54" s="298">
        <v>0</v>
      </c>
      <c r="N54" s="290"/>
    </row>
    <row r="55" spans="1:14" s="286" customFormat="1" x14ac:dyDescent="0.2">
      <c r="A55" s="188" t="s">
        <v>74</v>
      </c>
      <c r="B55" s="298">
        <v>932</v>
      </c>
      <c r="C55" s="298">
        <v>7</v>
      </c>
      <c r="D55" s="184">
        <f t="shared" si="0"/>
        <v>7.5107296137339056E-3</v>
      </c>
      <c r="E55" s="298">
        <v>6163</v>
      </c>
      <c r="F55" s="298">
        <v>569</v>
      </c>
      <c r="G55" s="184">
        <f t="shared" si="1"/>
        <v>9.2325166315106275E-2</v>
      </c>
      <c r="H55" s="185">
        <f t="shared" si="2"/>
        <v>576</v>
      </c>
      <c r="I55" s="185">
        <v>1525</v>
      </c>
      <c r="J55" s="186">
        <v>7095</v>
      </c>
      <c r="K55" s="298">
        <v>67054466</v>
      </c>
      <c r="L55" s="298">
        <v>1480504</v>
      </c>
      <c r="N55" s="290"/>
    </row>
    <row r="56" spans="1:14" x14ac:dyDescent="0.2">
      <c r="A56" s="292" t="s">
        <v>75</v>
      </c>
      <c r="B56" s="298">
        <v>7</v>
      </c>
      <c r="C56" s="298">
        <v>1</v>
      </c>
      <c r="D56" s="184">
        <f t="shared" si="0"/>
        <v>0.14285714285714285</v>
      </c>
      <c r="E56" s="298">
        <v>446</v>
      </c>
      <c r="F56" s="298">
        <v>6</v>
      </c>
      <c r="G56" s="184">
        <f t="shared" si="1"/>
        <v>1.3452914798206279E-2</v>
      </c>
      <c r="H56" s="185">
        <f t="shared" si="2"/>
        <v>7</v>
      </c>
      <c r="I56" s="185">
        <v>309</v>
      </c>
      <c r="J56" s="186">
        <v>453</v>
      </c>
      <c r="K56" s="298">
        <v>997541</v>
      </c>
      <c r="L56" s="298">
        <v>8936</v>
      </c>
      <c r="N56" s="290"/>
    </row>
    <row r="57" spans="1:14" x14ac:dyDescent="0.2">
      <c r="A57" s="292" t="s">
        <v>76</v>
      </c>
      <c r="B57" s="298">
        <v>45</v>
      </c>
      <c r="C57" s="298">
        <v>1</v>
      </c>
      <c r="D57" s="184">
        <f t="shared" si="0"/>
        <v>2.2222222222222223E-2</v>
      </c>
      <c r="E57" s="298">
        <v>1277</v>
      </c>
      <c r="F57" s="298">
        <v>52</v>
      </c>
      <c r="G57" s="184">
        <f t="shared" si="1"/>
        <v>4.0720438527799531E-2</v>
      </c>
      <c r="H57" s="185">
        <f t="shared" si="2"/>
        <v>53</v>
      </c>
      <c r="I57" s="185">
        <v>659</v>
      </c>
      <c r="J57" s="186">
        <v>1322</v>
      </c>
      <c r="K57" s="298">
        <v>9064909</v>
      </c>
      <c r="L57" s="298">
        <v>201582</v>
      </c>
      <c r="N57" s="290"/>
    </row>
    <row r="58" spans="1:14" x14ac:dyDescent="0.2">
      <c r="A58" s="292" t="s">
        <v>77</v>
      </c>
      <c r="B58" s="298">
        <v>104</v>
      </c>
      <c r="C58" s="298">
        <v>84</v>
      </c>
      <c r="D58" s="184">
        <f t="shared" si="0"/>
        <v>0.80769230769230771</v>
      </c>
      <c r="E58" s="298">
        <v>668</v>
      </c>
      <c r="F58" s="298">
        <v>61</v>
      </c>
      <c r="G58" s="184">
        <f t="shared" si="1"/>
        <v>9.1317365269461076E-2</v>
      </c>
      <c r="H58" s="185">
        <f t="shared" si="2"/>
        <v>145</v>
      </c>
      <c r="I58" s="185">
        <v>473</v>
      </c>
      <c r="J58" s="186">
        <v>772</v>
      </c>
      <c r="K58" s="298">
        <v>20137321</v>
      </c>
      <c r="L58" s="298">
        <v>340179</v>
      </c>
      <c r="N58" s="290"/>
    </row>
    <row r="59" spans="1:14" x14ac:dyDescent="0.2">
      <c r="A59" s="28" t="s">
        <v>78</v>
      </c>
      <c r="B59" s="298">
        <v>2</v>
      </c>
      <c r="C59" s="298">
        <v>0</v>
      </c>
      <c r="D59" s="184">
        <f t="shared" si="0"/>
        <v>0</v>
      </c>
      <c r="E59" s="298">
        <v>94</v>
      </c>
      <c r="F59" s="298">
        <v>0</v>
      </c>
      <c r="G59" s="184">
        <f t="shared" si="1"/>
        <v>0</v>
      </c>
      <c r="H59" s="185">
        <f t="shared" si="2"/>
        <v>0</v>
      </c>
      <c r="I59" s="185">
        <v>92</v>
      </c>
      <c r="J59" s="186">
        <v>96</v>
      </c>
      <c r="K59" s="298">
        <v>0</v>
      </c>
      <c r="L59" s="298">
        <v>0</v>
      </c>
      <c r="N59" s="290"/>
    </row>
    <row r="60" spans="1:14" s="187" customFormat="1" x14ac:dyDescent="0.2">
      <c r="A60" s="293" t="s">
        <v>79</v>
      </c>
      <c r="B60" s="298">
        <v>8</v>
      </c>
      <c r="C60" s="298">
        <v>0</v>
      </c>
      <c r="D60" s="184">
        <f t="shared" si="0"/>
        <v>0</v>
      </c>
      <c r="E60" s="298">
        <v>207</v>
      </c>
      <c r="F60" s="298">
        <v>2</v>
      </c>
      <c r="G60" s="184">
        <f t="shared" si="1"/>
        <v>9.6618357487922701E-3</v>
      </c>
      <c r="H60" s="185">
        <f t="shared" si="2"/>
        <v>2</v>
      </c>
      <c r="I60" s="185">
        <v>152</v>
      </c>
      <c r="J60" s="186">
        <v>215</v>
      </c>
      <c r="K60" s="298">
        <v>63926</v>
      </c>
      <c r="L60" s="298">
        <v>472</v>
      </c>
      <c r="N60" s="290"/>
    </row>
    <row r="61" spans="1:14" x14ac:dyDescent="0.2">
      <c r="A61" s="292" t="s">
        <v>80</v>
      </c>
      <c r="B61" s="298">
        <v>423</v>
      </c>
      <c r="C61" s="298">
        <v>9</v>
      </c>
      <c r="D61" s="184">
        <f t="shared" si="0"/>
        <v>2.1276595744680851E-2</v>
      </c>
      <c r="E61" s="298">
        <v>889</v>
      </c>
      <c r="F61" s="298">
        <v>162</v>
      </c>
      <c r="G61" s="184">
        <f t="shared" si="1"/>
        <v>0.18222722159730034</v>
      </c>
      <c r="H61" s="185">
        <f t="shared" si="2"/>
        <v>171</v>
      </c>
      <c r="I61" s="185">
        <v>719</v>
      </c>
      <c r="J61" s="186">
        <v>1312</v>
      </c>
      <c r="K61" s="298">
        <v>14869227</v>
      </c>
      <c r="L61" s="298">
        <v>43451</v>
      </c>
      <c r="N61" s="290"/>
    </row>
    <row r="62" spans="1:14" x14ac:dyDescent="0.2">
      <c r="A62" s="28" t="s">
        <v>81</v>
      </c>
      <c r="B62" s="298">
        <v>3</v>
      </c>
      <c r="C62" s="298">
        <v>0</v>
      </c>
      <c r="D62" s="184">
        <f t="shared" si="0"/>
        <v>0</v>
      </c>
      <c r="E62" s="298">
        <v>42</v>
      </c>
      <c r="F62" s="298">
        <v>0</v>
      </c>
      <c r="G62" s="184">
        <f t="shared" si="1"/>
        <v>0</v>
      </c>
      <c r="H62" s="185">
        <f t="shared" si="2"/>
        <v>0</v>
      </c>
      <c r="I62" s="185">
        <v>41</v>
      </c>
      <c r="J62" s="186">
        <v>45</v>
      </c>
      <c r="K62" s="298">
        <v>0</v>
      </c>
      <c r="L62" s="298">
        <v>0</v>
      </c>
      <c r="N62" s="290"/>
    </row>
    <row r="63" spans="1:14" x14ac:dyDescent="0.2">
      <c r="A63" s="28" t="s">
        <v>82</v>
      </c>
      <c r="B63" s="298">
        <v>14</v>
      </c>
      <c r="C63" s="298">
        <v>0</v>
      </c>
      <c r="D63" s="184">
        <f t="shared" si="0"/>
        <v>0</v>
      </c>
      <c r="E63" s="298">
        <v>710</v>
      </c>
      <c r="F63" s="298">
        <v>32</v>
      </c>
      <c r="G63" s="184">
        <f t="shared" si="1"/>
        <v>4.507042253521127E-2</v>
      </c>
      <c r="H63" s="185">
        <f t="shared" si="2"/>
        <v>32</v>
      </c>
      <c r="I63" s="185">
        <v>379</v>
      </c>
      <c r="J63" s="186">
        <v>724</v>
      </c>
      <c r="K63" s="298">
        <v>28227540</v>
      </c>
      <c r="L63" s="298">
        <v>436501</v>
      </c>
      <c r="N63" s="290"/>
    </row>
    <row r="64" spans="1:14" x14ac:dyDescent="0.2">
      <c r="A64" s="292" t="s">
        <v>83</v>
      </c>
      <c r="B64" s="298">
        <v>18</v>
      </c>
      <c r="C64" s="298">
        <v>5</v>
      </c>
      <c r="D64" s="184">
        <f t="shared" si="0"/>
        <v>0.27777777777777779</v>
      </c>
      <c r="E64" s="298">
        <v>833</v>
      </c>
      <c r="F64" s="298">
        <v>50</v>
      </c>
      <c r="G64" s="184">
        <f t="shared" si="1"/>
        <v>6.0024009603841535E-2</v>
      </c>
      <c r="H64" s="185">
        <f t="shared" si="2"/>
        <v>55</v>
      </c>
      <c r="I64" s="185">
        <v>340</v>
      </c>
      <c r="J64" s="186">
        <v>851</v>
      </c>
      <c r="K64" s="298">
        <v>52296056</v>
      </c>
      <c r="L64" s="298">
        <v>914791</v>
      </c>
      <c r="N64" s="290"/>
    </row>
    <row r="65" spans="1:14" x14ac:dyDescent="0.2">
      <c r="A65" s="28" t="s">
        <v>84</v>
      </c>
      <c r="B65" s="298">
        <v>0</v>
      </c>
      <c r="C65" s="298">
        <v>0</v>
      </c>
      <c r="D65" s="184" t="str">
        <f t="shared" si="0"/>
        <v/>
      </c>
      <c r="E65" s="298">
        <v>29</v>
      </c>
      <c r="F65" s="298">
        <v>0</v>
      </c>
      <c r="G65" s="184">
        <f t="shared" si="1"/>
        <v>0</v>
      </c>
      <c r="H65" s="185">
        <f t="shared" si="2"/>
        <v>0</v>
      </c>
      <c r="I65" s="185">
        <v>28</v>
      </c>
      <c r="J65" s="186">
        <v>29</v>
      </c>
      <c r="K65" s="298">
        <v>0</v>
      </c>
      <c r="L65" s="298">
        <v>0</v>
      </c>
      <c r="N65" s="290"/>
    </row>
    <row r="66" spans="1:14" x14ac:dyDescent="0.2">
      <c r="A66" s="28" t="s">
        <v>85</v>
      </c>
      <c r="B66" s="298">
        <v>12</v>
      </c>
      <c r="C66" s="298">
        <v>1</v>
      </c>
      <c r="D66" s="184">
        <f t="shared" si="0"/>
        <v>8.3333333333333329E-2</v>
      </c>
      <c r="E66" s="298">
        <v>0</v>
      </c>
      <c r="F66" s="298">
        <v>0</v>
      </c>
      <c r="G66" s="184" t="str">
        <f t="shared" si="1"/>
        <v/>
      </c>
      <c r="H66" s="185">
        <f t="shared" si="2"/>
        <v>1</v>
      </c>
      <c r="I66" s="185">
        <v>3</v>
      </c>
      <c r="J66" s="186">
        <v>12</v>
      </c>
      <c r="K66" s="298">
        <v>27189</v>
      </c>
      <c r="L66" s="298">
        <v>231</v>
      </c>
      <c r="N66" s="290"/>
    </row>
    <row r="67" spans="1:14" s="84" customFormat="1" x14ac:dyDescent="0.2">
      <c r="A67" s="28" t="s">
        <v>86</v>
      </c>
      <c r="B67" s="298">
        <v>0</v>
      </c>
      <c r="C67" s="298">
        <v>0</v>
      </c>
      <c r="D67" s="184" t="str">
        <f t="shared" si="0"/>
        <v/>
      </c>
      <c r="E67" s="298">
        <v>10</v>
      </c>
      <c r="F67" s="298">
        <v>0</v>
      </c>
      <c r="G67" s="184">
        <f t="shared" si="1"/>
        <v>0</v>
      </c>
      <c r="H67" s="185">
        <v>6</v>
      </c>
      <c r="I67" s="185">
        <v>6</v>
      </c>
      <c r="J67" s="186">
        <v>10</v>
      </c>
      <c r="K67" s="298">
        <v>0</v>
      </c>
      <c r="L67" s="298">
        <v>0</v>
      </c>
      <c r="N67" s="183"/>
    </row>
    <row r="68" spans="1:14" x14ac:dyDescent="0.2">
      <c r="A68" s="28" t="s">
        <v>87</v>
      </c>
      <c r="B68" s="298">
        <v>2</v>
      </c>
      <c r="C68" s="298">
        <v>0</v>
      </c>
      <c r="D68" s="184">
        <f t="shared" si="0"/>
        <v>0</v>
      </c>
      <c r="E68" s="298">
        <v>24</v>
      </c>
      <c r="F68" s="298">
        <v>23</v>
      </c>
      <c r="G68" s="184">
        <f t="shared" si="1"/>
        <v>0.95833333333333337</v>
      </c>
      <c r="H68" s="185">
        <f t="shared" si="2"/>
        <v>23</v>
      </c>
      <c r="I68" s="185">
        <v>2</v>
      </c>
      <c r="J68" s="186">
        <v>26</v>
      </c>
      <c r="K68" s="298">
        <v>372256</v>
      </c>
      <c r="L68" s="298">
        <v>7895</v>
      </c>
      <c r="N68" s="290"/>
    </row>
    <row r="69" spans="1:14" x14ac:dyDescent="0.2">
      <c r="A69" s="28" t="s">
        <v>88</v>
      </c>
      <c r="B69" s="298">
        <v>64</v>
      </c>
      <c r="C69" s="298">
        <v>1</v>
      </c>
      <c r="D69" s="184">
        <f t="shared" si="0"/>
        <v>1.5625E-2</v>
      </c>
      <c r="E69" s="298">
        <v>1223</v>
      </c>
      <c r="F69" s="298">
        <v>47</v>
      </c>
      <c r="G69" s="184">
        <f t="shared" si="1"/>
        <v>3.8430089942763694E-2</v>
      </c>
      <c r="H69" s="185">
        <f t="shared" si="2"/>
        <v>48</v>
      </c>
      <c r="I69" s="185">
        <v>1239</v>
      </c>
      <c r="J69" s="186">
        <v>1287</v>
      </c>
      <c r="K69" s="298">
        <v>15802181</v>
      </c>
      <c r="L69" s="298">
        <v>379738</v>
      </c>
      <c r="N69" s="290"/>
    </row>
    <row r="70" spans="1:14" x14ac:dyDescent="0.2">
      <c r="A70" s="28" t="s">
        <v>89</v>
      </c>
      <c r="B70" s="298">
        <v>13</v>
      </c>
      <c r="C70" s="298">
        <v>0</v>
      </c>
      <c r="D70" s="184">
        <f>IF(OR((B70=0),(B70="")),"",(C70/B70))</f>
        <v>0</v>
      </c>
      <c r="E70" s="298">
        <v>0</v>
      </c>
      <c r="F70" s="298">
        <v>0</v>
      </c>
      <c r="G70" s="184" t="str">
        <f>IF(OR((E70=0),(E70="")),"",(F70/E70))</f>
        <v/>
      </c>
      <c r="H70" s="185">
        <f t="shared" si="2"/>
        <v>0</v>
      </c>
      <c r="I70" s="185">
        <v>13</v>
      </c>
      <c r="J70" s="186">
        <v>13</v>
      </c>
      <c r="K70" s="298">
        <v>0</v>
      </c>
      <c r="L70" s="298">
        <v>0</v>
      </c>
      <c r="N70" s="290"/>
    </row>
    <row r="71" spans="1:14" x14ac:dyDescent="0.2">
      <c r="A71" s="28" t="s">
        <v>90</v>
      </c>
      <c r="B71" s="298">
        <v>2</v>
      </c>
      <c r="C71" s="298">
        <v>0</v>
      </c>
      <c r="D71" s="184">
        <f>IF(OR((B71=0),(B71="")),"",(C71/B71))</f>
        <v>0</v>
      </c>
      <c r="E71" s="298">
        <v>53</v>
      </c>
      <c r="F71" s="298">
        <v>0</v>
      </c>
      <c r="G71" s="184">
        <f>IF(OR((E71=0),(E71="")),"",(F71/E71))</f>
        <v>0</v>
      </c>
      <c r="H71" s="185">
        <f>C71+F71</f>
        <v>0</v>
      </c>
      <c r="I71" s="185">
        <v>40</v>
      </c>
      <c r="J71" s="186">
        <v>55</v>
      </c>
      <c r="K71" s="298">
        <v>0</v>
      </c>
      <c r="L71" s="298">
        <v>0</v>
      </c>
      <c r="N71" s="290"/>
    </row>
    <row r="72" spans="1:14" x14ac:dyDescent="0.2">
      <c r="A72" s="28" t="s">
        <v>91</v>
      </c>
      <c r="B72" s="298">
        <v>0</v>
      </c>
      <c r="C72" s="298">
        <v>0</v>
      </c>
      <c r="D72" s="184" t="str">
        <f>IF(OR((B72=0),(B72="")),"",(C72/B72))</f>
        <v/>
      </c>
      <c r="E72" s="298">
        <v>29</v>
      </c>
      <c r="F72" s="298">
        <v>0</v>
      </c>
      <c r="G72" s="184">
        <f>IF(OR((E72=0),(E72="")),"",(F72/E72))</f>
        <v>0</v>
      </c>
      <c r="H72" s="185">
        <f>C72+F72</f>
        <v>0</v>
      </c>
      <c r="I72" s="185">
        <v>27</v>
      </c>
      <c r="J72" s="186">
        <v>29</v>
      </c>
      <c r="K72" s="298">
        <v>0</v>
      </c>
      <c r="L72" s="298">
        <v>0</v>
      </c>
      <c r="N72" s="290"/>
    </row>
    <row r="73" spans="1:14" x14ac:dyDescent="0.2">
      <c r="A73" s="28" t="s">
        <v>92</v>
      </c>
      <c r="B73" s="17">
        <f>SUM(B6:B72)</f>
        <v>4868</v>
      </c>
      <c r="C73" s="17">
        <f>SUM(C6:C72)</f>
        <v>469</v>
      </c>
      <c r="D73" s="11">
        <f>IF(OR((B73=0),(B73="")),"",(C73/B73))</f>
        <v>9.6343467543138869E-2</v>
      </c>
      <c r="E73" s="17">
        <f>SUM(E6:E72)</f>
        <v>131787</v>
      </c>
      <c r="F73" s="18">
        <f>SUM(F6:F72)</f>
        <v>21507</v>
      </c>
      <c r="G73" s="11">
        <f>IF(OR((E73=0),(E73="")),"",(F73/E73))</f>
        <v>0.16319515581961802</v>
      </c>
      <c r="H73" s="12">
        <f>C73+F73</f>
        <v>21976</v>
      </c>
      <c r="I73" s="18">
        <f>SUM(I6:I72)</f>
        <v>68169</v>
      </c>
      <c r="J73" s="13">
        <f>SUM(J6:J72)</f>
        <v>136655</v>
      </c>
      <c r="K73" s="13">
        <f>SUM(K6:K72)</f>
        <v>3863314437</v>
      </c>
      <c r="L73" s="13">
        <f>SUM(L6:L72)</f>
        <v>76587521</v>
      </c>
      <c r="N73" s="290"/>
    </row>
    <row r="74" spans="1:14" x14ac:dyDescent="0.2">
      <c r="A74" s="19"/>
      <c r="B74" s="20"/>
      <c r="C74" s="21" t="s">
        <v>93</v>
      </c>
      <c r="D74" s="22"/>
      <c r="E74" s="20"/>
      <c r="F74" s="22"/>
      <c r="G74" s="22"/>
      <c r="H74" s="22"/>
      <c r="I74" s="22"/>
      <c r="J74" s="20"/>
      <c r="K74" s="23"/>
      <c r="L74" s="24"/>
    </row>
    <row r="75" spans="1:14" ht="12.75" customHeight="1" x14ac:dyDescent="0.2">
      <c r="A75" s="21"/>
      <c r="B75" s="21"/>
      <c r="C75" s="25"/>
      <c r="D75" s="26"/>
      <c r="E75" s="27"/>
      <c r="F75" s="25"/>
      <c r="G75" s="25"/>
      <c r="H75" s="25"/>
      <c r="I75" s="26"/>
      <c r="J75" s="26"/>
      <c r="K75" s="24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</row>
  </sheetData>
  <mergeCells count="3">
    <mergeCell ref="A1:C1"/>
    <mergeCell ref="B2:C4"/>
    <mergeCell ref="E2:F4"/>
  </mergeCells>
  <pageMargins left="0.25" right="0.25" top="0.75" bottom="0.75" header="0.3" footer="0.3"/>
  <pageSetup paperSize="5" scale="8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8"/>
  <sheetViews>
    <sheetView zoomScale="115" zoomScaleNormal="115" workbookViewId="0">
      <pane ySplit="5" topLeftCell="A6" activePane="bottomLeft" state="frozen"/>
      <selection activeCell="A75" sqref="A75:A78"/>
      <selection pane="bottomLeft" activeCell="A6" sqref="A6"/>
    </sheetView>
  </sheetViews>
  <sheetFormatPr defaultRowHeight="12.75" x14ac:dyDescent="0.2"/>
  <cols>
    <col min="1" max="1" width="15.85546875" style="7" customWidth="1"/>
    <col min="2" max="7" width="9.140625" style="7"/>
    <col min="8" max="9" width="10" style="7" customWidth="1"/>
    <col min="10" max="10" width="8.28515625" style="7" customWidth="1"/>
    <col min="11" max="11" width="11.28515625" style="7" bestFit="1" customWidth="1"/>
    <col min="12" max="12" width="14.7109375" style="7" bestFit="1" customWidth="1"/>
    <col min="13" max="16384" width="9.140625" style="7"/>
  </cols>
  <sheetData>
    <row r="1" spans="1:14" x14ac:dyDescent="0.2">
      <c r="A1" s="475">
        <v>2013</v>
      </c>
      <c r="B1" s="476"/>
      <c r="C1" s="476"/>
      <c r="D1" s="1"/>
      <c r="E1" s="2"/>
      <c r="F1" s="3" t="s">
        <v>136</v>
      </c>
      <c r="G1" s="4">
        <f>COUNTA(B6:B72)</f>
        <v>67</v>
      </c>
      <c r="H1" s="4"/>
      <c r="I1" s="4"/>
      <c r="J1" s="2" t="s">
        <v>2</v>
      </c>
      <c r="K1" s="5"/>
      <c r="L1" s="6"/>
    </row>
    <row r="2" spans="1:14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6</v>
      </c>
      <c r="I2" s="40" t="s">
        <v>140</v>
      </c>
      <c r="J2" s="40" t="s">
        <v>7</v>
      </c>
      <c r="K2" s="41" t="s">
        <v>8</v>
      </c>
      <c r="L2" s="41" t="s">
        <v>9</v>
      </c>
    </row>
    <row r="3" spans="1:14" x14ac:dyDescent="0.2">
      <c r="A3" s="42">
        <v>42209</v>
      </c>
      <c r="B3" s="454"/>
      <c r="C3" s="455"/>
      <c r="D3" s="43" t="s">
        <v>10</v>
      </c>
      <c r="E3" s="450"/>
      <c r="F3" s="451"/>
      <c r="G3" s="44" t="s">
        <v>10</v>
      </c>
      <c r="H3" s="45" t="s">
        <v>11</v>
      </c>
      <c r="I3" s="45" t="s">
        <v>12</v>
      </c>
      <c r="J3" s="46" t="s">
        <v>0</v>
      </c>
      <c r="K3" s="44" t="s">
        <v>13</v>
      </c>
      <c r="L3" s="44" t="s">
        <v>14</v>
      </c>
    </row>
    <row r="4" spans="1:14" x14ac:dyDescent="0.2">
      <c r="A4" s="47"/>
      <c r="B4" s="456"/>
      <c r="C4" s="457"/>
      <c r="D4" s="46" t="s">
        <v>139</v>
      </c>
      <c r="E4" s="448"/>
      <c r="F4" s="449"/>
      <c r="G4" s="49" t="s">
        <v>139</v>
      </c>
      <c r="H4" s="49" t="s">
        <v>15</v>
      </c>
      <c r="I4" s="48" t="s">
        <v>16</v>
      </c>
      <c r="J4" s="49" t="s">
        <v>10</v>
      </c>
      <c r="K4" s="44" t="s">
        <v>17</v>
      </c>
      <c r="L4" s="44" t="s">
        <v>18</v>
      </c>
    </row>
    <row r="5" spans="1:14" x14ac:dyDescent="0.2">
      <c r="A5" s="50" t="s">
        <v>19</v>
      </c>
      <c r="B5" s="51" t="s">
        <v>20</v>
      </c>
      <c r="C5" s="51" t="s">
        <v>21</v>
      </c>
      <c r="D5" s="52" t="s">
        <v>21</v>
      </c>
      <c r="E5" s="51" t="s">
        <v>20</v>
      </c>
      <c r="F5" s="51" t="s">
        <v>11</v>
      </c>
      <c r="G5" s="53" t="s">
        <v>21</v>
      </c>
      <c r="H5" s="52" t="s">
        <v>21</v>
      </c>
      <c r="I5" s="52" t="s">
        <v>22</v>
      </c>
      <c r="J5" s="52" t="s">
        <v>139</v>
      </c>
      <c r="K5" s="54" t="s">
        <v>23</v>
      </c>
      <c r="L5" s="44" t="s">
        <v>24</v>
      </c>
    </row>
    <row r="6" spans="1:14" x14ac:dyDescent="0.2">
      <c r="A6" s="28" t="s">
        <v>25</v>
      </c>
      <c r="B6" s="298">
        <v>170</v>
      </c>
      <c r="C6" s="298">
        <v>4</v>
      </c>
      <c r="D6" s="329">
        <f t="shared" ref="D6:D69" si="0">IF(OR((B6=0),(B6="")),"",(C6/B6))</f>
        <v>2.3529411764705882E-2</v>
      </c>
      <c r="E6" s="298">
        <v>248</v>
      </c>
      <c r="F6" s="298">
        <v>8</v>
      </c>
      <c r="G6" s="329">
        <f t="shared" ref="G6:G69" si="1">IF(OR((E6=0),(E6="")),"",(F6/E6))</f>
        <v>3.2258064516129031E-2</v>
      </c>
      <c r="H6" s="185">
        <f t="shared" ref="H6:H70" si="2">C6+F6</f>
        <v>12</v>
      </c>
      <c r="I6" s="298">
        <v>368</v>
      </c>
      <c r="J6" s="298">
        <v>418</v>
      </c>
      <c r="K6" s="298">
        <v>18747684</v>
      </c>
      <c r="L6" s="298">
        <v>465642</v>
      </c>
      <c r="N6" s="290"/>
    </row>
    <row r="7" spans="1:14" x14ac:dyDescent="0.2">
      <c r="A7" s="28" t="s">
        <v>26</v>
      </c>
      <c r="B7" s="298">
        <v>0</v>
      </c>
      <c r="C7" s="298">
        <v>0</v>
      </c>
      <c r="D7" s="184" t="str">
        <f t="shared" si="0"/>
        <v/>
      </c>
      <c r="E7" s="298">
        <v>12</v>
      </c>
      <c r="F7" s="298">
        <v>0</v>
      </c>
      <c r="G7" s="184">
        <f t="shared" si="1"/>
        <v>0</v>
      </c>
      <c r="H7" s="185">
        <f t="shared" si="2"/>
        <v>0</v>
      </c>
      <c r="I7" s="297">
        <v>11</v>
      </c>
      <c r="J7" s="296">
        <v>12</v>
      </c>
      <c r="K7" s="298">
        <v>0</v>
      </c>
      <c r="L7" s="298">
        <v>0</v>
      </c>
      <c r="N7" s="290"/>
    </row>
    <row r="8" spans="1:14" x14ac:dyDescent="0.2">
      <c r="A8" s="28" t="s">
        <v>27</v>
      </c>
      <c r="B8" s="298">
        <v>92</v>
      </c>
      <c r="C8" s="298">
        <v>0</v>
      </c>
      <c r="D8" s="329">
        <f t="shared" si="0"/>
        <v>0</v>
      </c>
      <c r="E8" s="298">
        <v>757</v>
      </c>
      <c r="F8" s="298">
        <v>7</v>
      </c>
      <c r="G8" s="329">
        <f t="shared" si="1"/>
        <v>9.247027741083224E-3</v>
      </c>
      <c r="H8" s="330">
        <f t="shared" si="2"/>
        <v>7</v>
      </c>
      <c r="I8" s="298">
        <v>404</v>
      </c>
      <c r="J8" s="298">
        <v>849</v>
      </c>
      <c r="K8" s="298">
        <v>96922</v>
      </c>
      <c r="L8" s="298">
        <v>1194</v>
      </c>
      <c r="N8" s="290"/>
    </row>
    <row r="9" spans="1:14" x14ac:dyDescent="0.2">
      <c r="A9" s="28" t="s">
        <v>28</v>
      </c>
      <c r="B9" s="298">
        <v>0</v>
      </c>
      <c r="C9" s="298">
        <v>0</v>
      </c>
      <c r="D9" s="184" t="str">
        <f t="shared" si="0"/>
        <v/>
      </c>
      <c r="E9" s="298">
        <v>4</v>
      </c>
      <c r="F9" s="298">
        <v>0</v>
      </c>
      <c r="G9" s="184">
        <f t="shared" si="1"/>
        <v>0</v>
      </c>
      <c r="H9" s="185">
        <f t="shared" si="2"/>
        <v>0</v>
      </c>
      <c r="I9" s="297">
        <v>4</v>
      </c>
      <c r="J9" s="296">
        <v>4</v>
      </c>
      <c r="K9" s="298">
        <v>0</v>
      </c>
      <c r="L9" s="298">
        <v>0</v>
      </c>
      <c r="N9" s="290"/>
    </row>
    <row r="10" spans="1:14" x14ac:dyDescent="0.2">
      <c r="A10" s="28" t="s">
        <v>29</v>
      </c>
      <c r="B10" s="15">
        <v>609</v>
      </c>
      <c r="C10" s="298">
        <v>78</v>
      </c>
      <c r="D10" s="329">
        <f t="shared" si="0"/>
        <v>0.12807881773399016</v>
      </c>
      <c r="E10" s="298">
        <v>728</v>
      </c>
      <c r="F10" s="298">
        <v>15</v>
      </c>
      <c r="G10" s="329">
        <f t="shared" si="1"/>
        <v>2.0604395604395604E-2</v>
      </c>
      <c r="H10" s="185">
        <f t="shared" si="2"/>
        <v>93</v>
      </c>
      <c r="I10" s="298">
        <v>612</v>
      </c>
      <c r="J10" s="298">
        <v>1337</v>
      </c>
      <c r="K10" s="298">
        <v>5709420</v>
      </c>
      <c r="L10" s="298">
        <v>101311</v>
      </c>
      <c r="N10" s="290"/>
    </row>
    <row r="11" spans="1:14" x14ac:dyDescent="0.2">
      <c r="A11" s="28" t="s">
        <v>30</v>
      </c>
      <c r="B11" s="298">
        <v>431</v>
      </c>
      <c r="C11" s="298">
        <v>81</v>
      </c>
      <c r="D11" s="329">
        <f t="shared" si="0"/>
        <v>0.18793503480278423</v>
      </c>
      <c r="E11" s="298">
        <v>20009</v>
      </c>
      <c r="F11" s="298">
        <v>440</v>
      </c>
      <c r="G11" s="329">
        <f t="shared" si="1"/>
        <v>2.1990104452996151E-2</v>
      </c>
      <c r="H11" s="185">
        <f t="shared" si="2"/>
        <v>521</v>
      </c>
      <c r="I11" s="298">
        <v>15669</v>
      </c>
      <c r="J11" s="298">
        <v>20440</v>
      </c>
      <c r="K11" s="298">
        <v>83146952</v>
      </c>
      <c r="L11" s="298">
        <v>1832733</v>
      </c>
      <c r="N11" s="290"/>
    </row>
    <row r="12" spans="1:14" x14ac:dyDescent="0.2">
      <c r="A12" s="28" t="s">
        <v>31</v>
      </c>
      <c r="B12" s="298">
        <v>0</v>
      </c>
      <c r="C12" s="298">
        <v>0</v>
      </c>
      <c r="D12" s="184" t="str">
        <f t="shared" si="0"/>
        <v/>
      </c>
      <c r="E12" s="298">
        <v>5</v>
      </c>
      <c r="F12" s="298">
        <v>0</v>
      </c>
      <c r="G12" s="184">
        <f t="shared" si="1"/>
        <v>0</v>
      </c>
      <c r="H12" s="185">
        <f t="shared" si="2"/>
        <v>0</v>
      </c>
      <c r="I12" s="297">
        <v>5</v>
      </c>
      <c r="J12" s="296">
        <v>5</v>
      </c>
      <c r="K12" s="298">
        <v>0</v>
      </c>
      <c r="L12" s="298">
        <v>0</v>
      </c>
      <c r="N12" s="290"/>
    </row>
    <row r="13" spans="1:14" s="91" customFormat="1" x14ac:dyDescent="0.2">
      <c r="A13" s="188" t="s">
        <v>32</v>
      </c>
      <c r="B13" s="298">
        <v>2</v>
      </c>
      <c r="C13" s="298">
        <v>0</v>
      </c>
      <c r="D13" s="329">
        <f t="shared" si="0"/>
        <v>0</v>
      </c>
      <c r="E13" s="298">
        <v>438</v>
      </c>
      <c r="F13" s="298">
        <v>31</v>
      </c>
      <c r="G13" s="329">
        <f t="shared" si="1"/>
        <v>7.0776255707762553E-2</v>
      </c>
      <c r="H13" s="330">
        <f t="shared" si="2"/>
        <v>31</v>
      </c>
      <c r="I13" s="298">
        <v>316</v>
      </c>
      <c r="J13" s="298">
        <v>440</v>
      </c>
      <c r="K13" s="298">
        <v>9874926</v>
      </c>
      <c r="L13" s="298">
        <v>204360</v>
      </c>
      <c r="N13" s="290"/>
    </row>
    <row r="14" spans="1:14" x14ac:dyDescent="0.2">
      <c r="A14" s="28" t="s">
        <v>33</v>
      </c>
      <c r="B14" s="298">
        <v>25</v>
      </c>
      <c r="C14" s="298">
        <v>0</v>
      </c>
      <c r="D14" s="329">
        <f t="shared" si="0"/>
        <v>0</v>
      </c>
      <c r="E14" s="298">
        <v>216</v>
      </c>
      <c r="F14" s="298">
        <v>13</v>
      </c>
      <c r="G14" s="329">
        <f t="shared" si="1"/>
        <v>6.0185185185185182E-2</v>
      </c>
      <c r="H14" s="330">
        <f t="shared" si="2"/>
        <v>13</v>
      </c>
      <c r="I14" s="298">
        <v>96</v>
      </c>
      <c r="J14" s="298">
        <v>241</v>
      </c>
      <c r="K14" s="298">
        <v>1575950</v>
      </c>
      <c r="L14" s="298">
        <v>29208</v>
      </c>
      <c r="N14" s="290"/>
    </row>
    <row r="15" spans="1:14" x14ac:dyDescent="0.2">
      <c r="A15" s="28" t="s">
        <v>34</v>
      </c>
      <c r="B15" s="298">
        <v>158</v>
      </c>
      <c r="C15" s="298">
        <v>30</v>
      </c>
      <c r="D15" s="329">
        <f t="shared" si="0"/>
        <v>0.189873417721519</v>
      </c>
      <c r="E15" s="298">
        <v>104</v>
      </c>
      <c r="F15" s="298">
        <v>0</v>
      </c>
      <c r="G15" s="329">
        <f t="shared" si="1"/>
        <v>0</v>
      </c>
      <c r="H15" s="330">
        <f t="shared" si="2"/>
        <v>30</v>
      </c>
      <c r="I15" s="298">
        <v>224</v>
      </c>
      <c r="J15" s="298">
        <v>262</v>
      </c>
      <c r="K15" s="298">
        <v>1266652</v>
      </c>
      <c r="L15" s="298">
        <v>9944</v>
      </c>
      <c r="N15" s="290"/>
    </row>
    <row r="16" spans="1:14" x14ac:dyDescent="0.2">
      <c r="A16" s="28" t="s">
        <v>35</v>
      </c>
      <c r="B16" s="298">
        <v>142</v>
      </c>
      <c r="C16" s="298">
        <v>11</v>
      </c>
      <c r="D16" s="329">
        <f t="shared" si="0"/>
        <v>7.746478873239436E-2</v>
      </c>
      <c r="E16" s="298">
        <v>538</v>
      </c>
      <c r="F16" s="298">
        <v>97</v>
      </c>
      <c r="G16" s="329">
        <f t="shared" si="1"/>
        <v>0.18029739776951673</v>
      </c>
      <c r="H16" s="330">
        <f t="shared" si="2"/>
        <v>108</v>
      </c>
      <c r="I16" s="298">
        <v>470</v>
      </c>
      <c r="J16" s="298">
        <v>680</v>
      </c>
      <c r="K16" s="298">
        <v>11870462</v>
      </c>
      <c r="L16" s="298">
        <v>168483</v>
      </c>
      <c r="N16" s="290"/>
    </row>
    <row r="17" spans="1:14" x14ac:dyDescent="0.2">
      <c r="A17" s="28" t="s">
        <v>36</v>
      </c>
      <c r="B17" s="298">
        <v>0</v>
      </c>
      <c r="C17" s="298">
        <v>0</v>
      </c>
      <c r="D17" s="184" t="str">
        <f t="shared" si="0"/>
        <v/>
      </c>
      <c r="E17" s="298">
        <v>10</v>
      </c>
      <c r="F17" s="298">
        <v>0</v>
      </c>
      <c r="G17" s="184">
        <f t="shared" si="1"/>
        <v>0</v>
      </c>
      <c r="H17" s="185">
        <f t="shared" si="2"/>
        <v>0</v>
      </c>
      <c r="I17" s="297">
        <v>10</v>
      </c>
      <c r="J17" s="296">
        <v>10</v>
      </c>
      <c r="K17" s="298">
        <v>0</v>
      </c>
      <c r="L17" s="298">
        <v>0</v>
      </c>
      <c r="N17" s="290"/>
    </row>
    <row r="18" spans="1:14" x14ac:dyDescent="0.2">
      <c r="A18" s="28" t="s">
        <v>37</v>
      </c>
      <c r="B18" s="298">
        <v>715</v>
      </c>
      <c r="C18" s="298">
        <v>55</v>
      </c>
      <c r="D18" s="329">
        <f t="shared" si="0"/>
        <v>7.6923076923076927E-2</v>
      </c>
      <c r="E18" s="298">
        <v>67471</v>
      </c>
      <c r="F18" s="298">
        <v>19887</v>
      </c>
      <c r="G18" s="184">
        <f t="shared" si="1"/>
        <v>0.294748855063657</v>
      </c>
      <c r="H18" s="185">
        <f t="shared" si="2"/>
        <v>19942</v>
      </c>
      <c r="I18" s="298">
        <v>10265</v>
      </c>
      <c r="J18" s="298">
        <v>68186</v>
      </c>
      <c r="K18" s="298">
        <v>2713564254</v>
      </c>
      <c r="L18" s="298">
        <v>55047157</v>
      </c>
      <c r="N18" s="290"/>
    </row>
    <row r="19" spans="1:14" s="187" customFormat="1" x14ac:dyDescent="0.2">
      <c r="A19" s="188" t="s">
        <v>38</v>
      </c>
      <c r="B19" s="298">
        <v>2</v>
      </c>
      <c r="C19" s="298">
        <v>0</v>
      </c>
      <c r="D19" s="329">
        <f t="shared" si="0"/>
        <v>0</v>
      </c>
      <c r="E19" s="298">
        <v>43</v>
      </c>
      <c r="F19" s="298">
        <v>0</v>
      </c>
      <c r="G19" s="329">
        <f t="shared" si="1"/>
        <v>0</v>
      </c>
      <c r="H19" s="330">
        <f t="shared" si="2"/>
        <v>0</v>
      </c>
      <c r="I19" s="298">
        <v>31</v>
      </c>
      <c r="J19" s="298">
        <v>45</v>
      </c>
      <c r="K19" s="298">
        <v>0</v>
      </c>
      <c r="L19" s="298">
        <v>0</v>
      </c>
      <c r="N19" s="290"/>
    </row>
    <row r="20" spans="1:14" x14ac:dyDescent="0.2">
      <c r="A20" s="28" t="s">
        <v>39</v>
      </c>
      <c r="B20" s="298">
        <v>0</v>
      </c>
      <c r="C20" s="298">
        <v>0</v>
      </c>
      <c r="D20" s="184" t="str">
        <f t="shared" si="0"/>
        <v/>
      </c>
      <c r="E20" s="298">
        <v>3</v>
      </c>
      <c r="F20" s="298">
        <v>0</v>
      </c>
      <c r="G20" s="184">
        <f t="shared" si="1"/>
        <v>0</v>
      </c>
      <c r="H20" s="185">
        <f t="shared" si="2"/>
        <v>0</v>
      </c>
      <c r="I20" s="297">
        <v>2</v>
      </c>
      <c r="J20" s="296">
        <v>3</v>
      </c>
      <c r="K20" s="298">
        <v>0</v>
      </c>
      <c r="L20" s="298">
        <v>0</v>
      </c>
      <c r="N20" s="290"/>
    </row>
    <row r="21" spans="1:14" x14ac:dyDescent="0.2">
      <c r="A21" s="28" t="s">
        <v>40</v>
      </c>
      <c r="B21" s="289">
        <v>66</v>
      </c>
      <c r="C21" s="289">
        <v>1</v>
      </c>
      <c r="D21" s="333">
        <f t="shared" si="0"/>
        <v>1.5151515151515152E-2</v>
      </c>
      <c r="E21" s="289">
        <v>4131</v>
      </c>
      <c r="F21" s="289">
        <v>276</v>
      </c>
      <c r="G21" s="333">
        <f t="shared" si="1"/>
        <v>6.6811909949164847E-2</v>
      </c>
      <c r="H21" s="185">
        <f t="shared" si="2"/>
        <v>277</v>
      </c>
      <c r="I21" s="289">
        <v>3339</v>
      </c>
      <c r="J21" s="289">
        <v>4197</v>
      </c>
      <c r="K21" s="289">
        <v>51094148</v>
      </c>
      <c r="L21" s="289">
        <v>981210</v>
      </c>
      <c r="N21" s="290"/>
    </row>
    <row r="22" spans="1:14" x14ac:dyDescent="0.2">
      <c r="A22" s="28" t="s">
        <v>41</v>
      </c>
      <c r="B22" s="298">
        <v>103</v>
      </c>
      <c r="C22" s="298">
        <v>0</v>
      </c>
      <c r="D22" s="184">
        <f t="shared" si="0"/>
        <v>0</v>
      </c>
      <c r="E22" s="298">
        <v>136</v>
      </c>
      <c r="F22" s="298">
        <v>0</v>
      </c>
      <c r="G22" s="184">
        <f t="shared" si="1"/>
        <v>0</v>
      </c>
      <c r="H22" s="185">
        <f t="shared" si="2"/>
        <v>0</v>
      </c>
      <c r="I22" s="297">
        <v>221</v>
      </c>
      <c r="J22" s="296">
        <v>239</v>
      </c>
      <c r="K22" s="298">
        <v>0</v>
      </c>
      <c r="L22" s="298">
        <v>0</v>
      </c>
      <c r="N22" s="290"/>
    </row>
    <row r="23" spans="1:14" s="84" customFormat="1" x14ac:dyDescent="0.2">
      <c r="A23" s="28" t="s">
        <v>42</v>
      </c>
      <c r="B23" s="298">
        <v>1</v>
      </c>
      <c r="C23" s="298">
        <v>0</v>
      </c>
      <c r="D23" s="329">
        <f t="shared" si="0"/>
        <v>0</v>
      </c>
      <c r="E23" s="298">
        <v>199</v>
      </c>
      <c r="F23" s="298">
        <v>0</v>
      </c>
      <c r="G23" s="329">
        <f t="shared" si="1"/>
        <v>0</v>
      </c>
      <c r="H23" s="185">
        <f t="shared" si="2"/>
        <v>0</v>
      </c>
      <c r="I23" s="298">
        <v>197</v>
      </c>
      <c r="J23" s="298">
        <v>200</v>
      </c>
      <c r="K23" s="298">
        <v>0</v>
      </c>
      <c r="L23" s="298">
        <v>0</v>
      </c>
      <c r="N23" s="183"/>
    </row>
    <row r="24" spans="1:14" x14ac:dyDescent="0.2">
      <c r="A24" s="28" t="s">
        <v>43</v>
      </c>
      <c r="B24" s="298">
        <v>0</v>
      </c>
      <c r="C24" s="298">
        <v>0</v>
      </c>
      <c r="D24" s="184" t="str">
        <f t="shared" si="0"/>
        <v/>
      </c>
      <c r="E24" s="298">
        <v>9</v>
      </c>
      <c r="F24" s="298">
        <v>0</v>
      </c>
      <c r="G24" s="184">
        <f t="shared" si="1"/>
        <v>0</v>
      </c>
      <c r="H24" s="185">
        <f t="shared" si="2"/>
        <v>0</v>
      </c>
      <c r="I24" s="297">
        <v>9</v>
      </c>
      <c r="J24" s="296">
        <v>9</v>
      </c>
      <c r="K24" s="298">
        <v>0</v>
      </c>
      <c r="L24" s="298">
        <v>0</v>
      </c>
      <c r="N24" s="290"/>
    </row>
    <row r="25" spans="1:14" x14ac:dyDescent="0.2">
      <c r="A25" s="28" t="s">
        <v>44</v>
      </c>
      <c r="B25" s="298">
        <v>1</v>
      </c>
      <c r="C25" s="298">
        <v>0</v>
      </c>
      <c r="D25" s="184">
        <f t="shared" si="0"/>
        <v>0</v>
      </c>
      <c r="E25" s="298">
        <v>38</v>
      </c>
      <c r="F25" s="298">
        <v>0</v>
      </c>
      <c r="G25" s="184">
        <f t="shared" si="1"/>
        <v>0</v>
      </c>
      <c r="H25" s="185">
        <f t="shared" si="2"/>
        <v>0</v>
      </c>
      <c r="I25" s="297">
        <v>39</v>
      </c>
      <c r="J25" s="296">
        <v>39</v>
      </c>
      <c r="K25" s="298">
        <v>0</v>
      </c>
      <c r="L25" s="298">
        <v>0</v>
      </c>
      <c r="N25" s="290"/>
    </row>
    <row r="26" spans="1:14" s="187" customFormat="1" x14ac:dyDescent="0.2">
      <c r="A26" s="188" t="s">
        <v>45</v>
      </c>
      <c r="B26" s="298">
        <v>12</v>
      </c>
      <c r="C26" s="298">
        <v>0</v>
      </c>
      <c r="D26" s="184">
        <f t="shared" si="0"/>
        <v>0</v>
      </c>
      <c r="E26" s="298">
        <v>0</v>
      </c>
      <c r="F26" s="298">
        <v>0</v>
      </c>
      <c r="G26" s="184" t="str">
        <f t="shared" si="1"/>
        <v/>
      </c>
      <c r="H26" s="185">
        <f t="shared" si="2"/>
        <v>0</v>
      </c>
      <c r="I26" s="297">
        <v>12</v>
      </c>
      <c r="J26" s="296">
        <v>12</v>
      </c>
      <c r="K26" s="298">
        <v>0</v>
      </c>
      <c r="L26" s="298">
        <v>0</v>
      </c>
      <c r="N26" s="290"/>
    </row>
    <row r="27" spans="1:14" x14ac:dyDescent="0.2">
      <c r="A27" s="28" t="s">
        <v>46</v>
      </c>
      <c r="B27" s="298">
        <v>12</v>
      </c>
      <c r="C27" s="298">
        <v>0</v>
      </c>
      <c r="D27" s="184">
        <f t="shared" si="0"/>
        <v>0</v>
      </c>
      <c r="E27" s="298">
        <v>0</v>
      </c>
      <c r="F27" s="298">
        <v>0</v>
      </c>
      <c r="G27" s="184" t="str">
        <f t="shared" si="1"/>
        <v/>
      </c>
      <c r="H27" s="185">
        <f t="shared" si="2"/>
        <v>0</v>
      </c>
      <c r="I27" s="297">
        <v>12</v>
      </c>
      <c r="J27" s="296">
        <v>12</v>
      </c>
      <c r="K27" s="298">
        <v>0</v>
      </c>
      <c r="L27" s="298">
        <v>0</v>
      </c>
      <c r="N27" s="290"/>
    </row>
    <row r="28" spans="1:14" x14ac:dyDescent="0.2">
      <c r="A28" s="28" t="s">
        <v>47</v>
      </c>
      <c r="B28" s="298">
        <v>0</v>
      </c>
      <c r="C28" s="298">
        <v>0</v>
      </c>
      <c r="D28" s="184" t="str">
        <f t="shared" si="0"/>
        <v/>
      </c>
      <c r="E28" s="298">
        <v>8</v>
      </c>
      <c r="F28" s="298">
        <v>0</v>
      </c>
      <c r="G28" s="184">
        <f t="shared" si="1"/>
        <v>0</v>
      </c>
      <c r="H28" s="185">
        <f t="shared" si="2"/>
        <v>0</v>
      </c>
      <c r="I28" s="297">
        <v>8</v>
      </c>
      <c r="J28" s="296">
        <v>8</v>
      </c>
      <c r="K28" s="298">
        <v>0</v>
      </c>
      <c r="L28" s="298">
        <v>0</v>
      </c>
      <c r="N28" s="290"/>
    </row>
    <row r="29" spans="1:14" x14ac:dyDescent="0.2">
      <c r="A29" s="28" t="s">
        <v>48</v>
      </c>
      <c r="B29" s="298">
        <v>0</v>
      </c>
      <c r="C29" s="298">
        <v>0</v>
      </c>
      <c r="D29" s="184" t="str">
        <f t="shared" si="0"/>
        <v/>
      </c>
      <c r="E29" s="298">
        <v>3</v>
      </c>
      <c r="F29" s="298">
        <v>0</v>
      </c>
      <c r="G29" s="184">
        <f t="shared" si="1"/>
        <v>0</v>
      </c>
      <c r="H29" s="185">
        <f t="shared" si="2"/>
        <v>0</v>
      </c>
      <c r="I29" s="297">
        <v>3</v>
      </c>
      <c r="J29" s="296">
        <v>3</v>
      </c>
      <c r="K29" s="298">
        <v>0</v>
      </c>
      <c r="L29" s="298">
        <v>0</v>
      </c>
      <c r="N29" s="290"/>
    </row>
    <row r="30" spans="1:14" x14ac:dyDescent="0.2">
      <c r="A30" s="28" t="s">
        <v>49</v>
      </c>
      <c r="B30" s="298">
        <v>1</v>
      </c>
      <c r="C30" s="298">
        <v>0</v>
      </c>
      <c r="D30" s="184">
        <f t="shared" si="0"/>
        <v>0</v>
      </c>
      <c r="E30" s="298">
        <v>10</v>
      </c>
      <c r="F30" s="298">
        <v>0</v>
      </c>
      <c r="G30" s="184">
        <f t="shared" si="1"/>
        <v>0</v>
      </c>
      <c r="H30" s="185">
        <f>C30+F30</f>
        <v>0</v>
      </c>
      <c r="I30" s="297">
        <v>11</v>
      </c>
      <c r="J30" s="296">
        <v>11</v>
      </c>
      <c r="K30" s="298">
        <v>0</v>
      </c>
      <c r="L30" s="298">
        <v>0</v>
      </c>
      <c r="N30" s="290"/>
    </row>
    <row r="31" spans="1:14" x14ac:dyDescent="0.2">
      <c r="A31" s="28" t="s">
        <v>50</v>
      </c>
      <c r="B31" s="298">
        <v>0</v>
      </c>
      <c r="C31" s="298">
        <v>0</v>
      </c>
      <c r="D31" s="329" t="str">
        <f t="shared" si="0"/>
        <v/>
      </c>
      <c r="E31" s="298">
        <v>74</v>
      </c>
      <c r="F31" s="298">
        <v>2</v>
      </c>
      <c r="G31" s="329">
        <f t="shared" si="1"/>
        <v>2.7027027027027029E-2</v>
      </c>
      <c r="H31" s="185">
        <f>C31+F31</f>
        <v>2</v>
      </c>
      <c r="I31" s="298">
        <v>70</v>
      </c>
      <c r="J31" s="298">
        <v>74</v>
      </c>
      <c r="K31" s="298">
        <v>220990</v>
      </c>
      <c r="L31" s="298">
        <v>1706</v>
      </c>
      <c r="N31" s="290"/>
    </row>
    <row r="32" spans="1:14" x14ac:dyDescent="0.2">
      <c r="A32" s="28" t="s">
        <v>51</v>
      </c>
      <c r="B32" s="298">
        <v>0</v>
      </c>
      <c r="C32" s="298">
        <v>0</v>
      </c>
      <c r="D32" s="329" t="str">
        <f t="shared" si="0"/>
        <v/>
      </c>
      <c r="E32" s="298">
        <v>281</v>
      </c>
      <c r="F32" s="298">
        <v>34</v>
      </c>
      <c r="G32" s="329">
        <f t="shared" si="1"/>
        <v>0.12099644128113879</v>
      </c>
      <c r="H32" s="330">
        <f t="shared" si="2"/>
        <v>34</v>
      </c>
      <c r="I32" s="298">
        <v>185</v>
      </c>
      <c r="J32" s="298">
        <v>281</v>
      </c>
      <c r="K32" s="298">
        <v>9520476</v>
      </c>
      <c r="L32" s="298">
        <v>168380</v>
      </c>
      <c r="N32" s="290"/>
    </row>
    <row r="33" spans="1:14" x14ac:dyDescent="0.2">
      <c r="A33" s="28" t="s">
        <v>52</v>
      </c>
      <c r="B33" s="298">
        <v>0</v>
      </c>
      <c r="C33" s="298">
        <v>0</v>
      </c>
      <c r="D33" s="329" t="str">
        <f t="shared" si="0"/>
        <v/>
      </c>
      <c r="E33" s="298">
        <v>27</v>
      </c>
      <c r="F33" s="298">
        <v>0</v>
      </c>
      <c r="G33" s="329">
        <f t="shared" si="1"/>
        <v>0</v>
      </c>
      <c r="H33" s="330">
        <f t="shared" si="2"/>
        <v>0</v>
      </c>
      <c r="I33" s="298">
        <v>21</v>
      </c>
      <c r="J33" s="298">
        <v>27</v>
      </c>
      <c r="K33" s="298">
        <v>0</v>
      </c>
      <c r="L33" s="298">
        <v>0</v>
      </c>
      <c r="N33" s="290"/>
    </row>
    <row r="34" spans="1:14" s="91" customFormat="1" x14ac:dyDescent="0.2">
      <c r="A34" s="188" t="s">
        <v>53</v>
      </c>
      <c r="B34" s="298">
        <v>396</v>
      </c>
      <c r="C34" s="298">
        <v>9</v>
      </c>
      <c r="D34" s="329">
        <f t="shared" si="0"/>
        <v>2.2727272727272728E-2</v>
      </c>
      <c r="E34" s="298">
        <v>3698</v>
      </c>
      <c r="F34" s="298">
        <v>78</v>
      </c>
      <c r="G34" s="329">
        <f t="shared" si="1"/>
        <v>2.1092482422931314E-2</v>
      </c>
      <c r="H34" s="330">
        <f t="shared" si="2"/>
        <v>87</v>
      </c>
      <c r="I34" s="298">
        <v>2865</v>
      </c>
      <c r="J34" s="298">
        <v>4094</v>
      </c>
      <c r="K34" s="298">
        <v>37877063</v>
      </c>
      <c r="L34" s="298">
        <v>795100</v>
      </c>
      <c r="N34" s="290"/>
    </row>
    <row r="35" spans="1:14" x14ac:dyDescent="0.2">
      <c r="A35" s="28" t="s">
        <v>54</v>
      </c>
      <c r="B35" s="298">
        <v>0</v>
      </c>
      <c r="C35" s="298">
        <v>0</v>
      </c>
      <c r="D35" s="184" t="str">
        <f t="shared" si="0"/>
        <v/>
      </c>
      <c r="E35" s="298">
        <v>2</v>
      </c>
      <c r="F35" s="298">
        <v>0</v>
      </c>
      <c r="G35" s="184">
        <f t="shared" si="1"/>
        <v>0</v>
      </c>
      <c r="H35" s="185">
        <f t="shared" si="2"/>
        <v>0</v>
      </c>
      <c r="I35" s="297">
        <v>2</v>
      </c>
      <c r="J35" s="296">
        <v>2</v>
      </c>
      <c r="K35" s="298">
        <v>0</v>
      </c>
      <c r="L35" s="298">
        <v>0</v>
      </c>
      <c r="N35" s="290"/>
    </row>
    <row r="36" spans="1:14" x14ac:dyDescent="0.2">
      <c r="A36" s="28" t="s">
        <v>55</v>
      </c>
      <c r="B36" s="298">
        <v>11</v>
      </c>
      <c r="C36" s="298">
        <v>4</v>
      </c>
      <c r="D36" s="329">
        <f t="shared" si="0"/>
        <v>0.36363636363636365</v>
      </c>
      <c r="E36" s="298">
        <v>158</v>
      </c>
      <c r="F36" s="298">
        <v>4</v>
      </c>
      <c r="G36" s="329">
        <f t="shared" si="1"/>
        <v>2.5316455696202531E-2</v>
      </c>
      <c r="H36" s="330">
        <f t="shared" si="2"/>
        <v>8</v>
      </c>
      <c r="I36" s="298">
        <v>112</v>
      </c>
      <c r="J36" s="298">
        <v>169</v>
      </c>
      <c r="K36" s="298">
        <v>1018950</v>
      </c>
      <c r="L36" s="298">
        <v>17582</v>
      </c>
      <c r="N36" s="290"/>
    </row>
    <row r="37" spans="1:14" x14ac:dyDescent="0.2">
      <c r="A37" s="28" t="s">
        <v>56</v>
      </c>
      <c r="B37" s="298">
        <v>0</v>
      </c>
      <c r="C37" s="298">
        <v>0</v>
      </c>
      <c r="D37" s="184" t="str">
        <f t="shared" si="0"/>
        <v/>
      </c>
      <c r="E37" s="298">
        <v>11</v>
      </c>
      <c r="F37" s="298">
        <v>0</v>
      </c>
      <c r="G37" s="184">
        <f t="shared" si="1"/>
        <v>0</v>
      </c>
      <c r="H37" s="185">
        <f t="shared" si="2"/>
        <v>0</v>
      </c>
      <c r="I37" s="297">
        <v>9</v>
      </c>
      <c r="J37" s="296">
        <v>11</v>
      </c>
      <c r="K37" s="298">
        <v>0</v>
      </c>
      <c r="L37" s="298">
        <v>0</v>
      </c>
      <c r="N37" s="290"/>
    </row>
    <row r="38" spans="1:14" x14ac:dyDescent="0.2">
      <c r="A38" s="28" t="s">
        <v>57</v>
      </c>
      <c r="B38" s="298">
        <v>0</v>
      </c>
      <c r="C38" s="289">
        <v>0</v>
      </c>
      <c r="D38" s="333" t="str">
        <f t="shared" si="0"/>
        <v/>
      </c>
      <c r="E38" s="289">
        <v>33</v>
      </c>
      <c r="F38" s="289">
        <v>0</v>
      </c>
      <c r="G38" s="333">
        <f t="shared" si="1"/>
        <v>0</v>
      </c>
      <c r="H38" s="334">
        <f t="shared" si="2"/>
        <v>0</v>
      </c>
      <c r="I38" s="289">
        <v>32</v>
      </c>
      <c r="J38" s="289">
        <v>33</v>
      </c>
      <c r="K38" s="289">
        <v>0</v>
      </c>
      <c r="L38" s="289">
        <v>0</v>
      </c>
      <c r="N38" s="290"/>
    </row>
    <row r="39" spans="1:14" x14ac:dyDescent="0.2">
      <c r="A39" s="28" t="s">
        <v>58</v>
      </c>
      <c r="B39" s="298">
        <v>0</v>
      </c>
      <c r="C39" s="298">
        <v>0</v>
      </c>
      <c r="D39" s="184" t="str">
        <f t="shared" si="0"/>
        <v/>
      </c>
      <c r="E39" s="298">
        <v>0</v>
      </c>
      <c r="F39" s="298">
        <v>0</v>
      </c>
      <c r="G39" s="184" t="str">
        <f t="shared" si="1"/>
        <v/>
      </c>
      <c r="H39" s="185">
        <f t="shared" si="2"/>
        <v>0</v>
      </c>
      <c r="I39" s="297">
        <v>0</v>
      </c>
      <c r="J39" s="296">
        <v>0</v>
      </c>
      <c r="K39" s="298">
        <v>0</v>
      </c>
      <c r="L39" s="298">
        <v>0</v>
      </c>
      <c r="N39" s="290"/>
    </row>
    <row r="40" spans="1:14" x14ac:dyDescent="0.2">
      <c r="A40" s="28" t="s">
        <v>59</v>
      </c>
      <c r="B40" s="298">
        <v>29</v>
      </c>
      <c r="C40" s="298">
        <v>0</v>
      </c>
      <c r="D40" s="329">
        <f t="shared" si="0"/>
        <v>0</v>
      </c>
      <c r="E40" s="298">
        <v>463</v>
      </c>
      <c r="F40" s="298">
        <v>3</v>
      </c>
      <c r="G40" s="329">
        <f t="shared" si="1"/>
        <v>6.4794816414686825E-3</v>
      </c>
      <c r="H40" s="330">
        <f t="shared" si="2"/>
        <v>3</v>
      </c>
      <c r="I40" s="298">
        <v>429</v>
      </c>
      <c r="J40" s="298">
        <v>492</v>
      </c>
      <c r="K40" s="298">
        <v>195517</v>
      </c>
      <c r="L40" s="298">
        <v>2868</v>
      </c>
      <c r="N40" s="290"/>
    </row>
    <row r="41" spans="1:14" x14ac:dyDescent="0.2">
      <c r="A41" s="28" t="s">
        <v>60</v>
      </c>
      <c r="B41" s="298">
        <v>96</v>
      </c>
      <c r="C41" s="298">
        <v>6</v>
      </c>
      <c r="D41" s="329">
        <f t="shared" si="0"/>
        <v>6.25E-2</v>
      </c>
      <c r="E41" s="298">
        <v>1682</v>
      </c>
      <c r="F41" s="298">
        <v>411</v>
      </c>
      <c r="G41" s="329">
        <f t="shared" si="1"/>
        <v>0.24435196195005945</v>
      </c>
      <c r="H41" s="330">
        <f t="shared" si="2"/>
        <v>417</v>
      </c>
      <c r="I41" s="298">
        <v>852</v>
      </c>
      <c r="J41" s="298">
        <v>1778</v>
      </c>
      <c r="K41" s="298">
        <v>11555714</v>
      </c>
      <c r="L41" s="298">
        <v>206184</v>
      </c>
      <c r="N41" s="290"/>
    </row>
    <row r="42" spans="1:14" x14ac:dyDescent="0.2">
      <c r="A42" s="28" t="s">
        <v>61</v>
      </c>
      <c r="B42" s="298">
        <v>3</v>
      </c>
      <c r="C42" s="298">
        <v>0</v>
      </c>
      <c r="D42" s="184">
        <f t="shared" si="0"/>
        <v>0</v>
      </c>
      <c r="E42" s="298">
        <v>325</v>
      </c>
      <c r="F42" s="298">
        <v>4</v>
      </c>
      <c r="G42" s="184">
        <f t="shared" si="1"/>
        <v>1.2307692307692308E-2</v>
      </c>
      <c r="H42" s="185">
        <f t="shared" si="2"/>
        <v>4</v>
      </c>
      <c r="I42" s="297">
        <v>298</v>
      </c>
      <c r="J42" s="296">
        <v>328</v>
      </c>
      <c r="K42" s="298">
        <v>1190126</v>
      </c>
      <c r="L42" s="298">
        <v>23666</v>
      </c>
      <c r="N42" s="290"/>
    </row>
    <row r="43" spans="1:14" x14ac:dyDescent="0.2">
      <c r="A43" s="28" t="s">
        <v>62</v>
      </c>
      <c r="B43" s="298">
        <v>0</v>
      </c>
      <c r="C43" s="298">
        <v>0</v>
      </c>
      <c r="D43" s="184" t="str">
        <f t="shared" si="0"/>
        <v/>
      </c>
      <c r="E43" s="298">
        <v>4</v>
      </c>
      <c r="F43" s="298">
        <v>0</v>
      </c>
      <c r="G43" s="184">
        <f t="shared" si="1"/>
        <v>0</v>
      </c>
      <c r="H43" s="185">
        <f t="shared" si="2"/>
        <v>0</v>
      </c>
      <c r="I43" s="297">
        <v>2</v>
      </c>
      <c r="J43" s="296">
        <v>4</v>
      </c>
      <c r="K43" s="298">
        <v>0</v>
      </c>
      <c r="L43" s="298">
        <v>0</v>
      </c>
      <c r="N43" s="290"/>
    </row>
    <row r="44" spans="1:14" x14ac:dyDescent="0.2">
      <c r="A44" s="28" t="s">
        <v>63</v>
      </c>
      <c r="B44" s="298">
        <v>0</v>
      </c>
      <c r="C44" s="298">
        <v>0</v>
      </c>
      <c r="D44" s="184" t="str">
        <f t="shared" si="0"/>
        <v/>
      </c>
      <c r="E44" s="298">
        <v>0</v>
      </c>
      <c r="F44" s="298">
        <v>0</v>
      </c>
      <c r="G44" s="184" t="str">
        <f t="shared" si="1"/>
        <v/>
      </c>
      <c r="H44" s="185">
        <f t="shared" si="2"/>
        <v>0</v>
      </c>
      <c r="I44" s="297">
        <v>0</v>
      </c>
      <c r="J44" s="296">
        <v>0</v>
      </c>
      <c r="K44" s="298">
        <v>0</v>
      </c>
      <c r="L44" s="298">
        <v>0</v>
      </c>
      <c r="N44" s="290"/>
    </row>
    <row r="45" spans="1:14" x14ac:dyDescent="0.2">
      <c r="A45" s="28" t="s">
        <v>64</v>
      </c>
      <c r="B45" s="298">
        <v>2</v>
      </c>
      <c r="C45" s="298">
        <v>0</v>
      </c>
      <c r="D45" s="184">
        <f t="shared" si="0"/>
        <v>0</v>
      </c>
      <c r="E45" s="298">
        <v>30</v>
      </c>
      <c r="F45" s="298">
        <v>9</v>
      </c>
      <c r="G45" s="184">
        <f t="shared" si="1"/>
        <v>0.3</v>
      </c>
      <c r="H45" s="185">
        <f t="shared" si="2"/>
        <v>9</v>
      </c>
      <c r="I45" s="297">
        <v>23</v>
      </c>
      <c r="J45" s="296">
        <v>32</v>
      </c>
      <c r="K45" s="298">
        <v>170570</v>
      </c>
      <c r="L45" s="298">
        <v>1706</v>
      </c>
      <c r="N45" s="290"/>
    </row>
    <row r="46" spans="1:14" x14ac:dyDescent="0.2">
      <c r="A46" s="28" t="s">
        <v>65</v>
      </c>
      <c r="B46" s="298">
        <v>26</v>
      </c>
      <c r="C46" s="298">
        <v>2</v>
      </c>
      <c r="D46" s="184">
        <f t="shared" si="0"/>
        <v>7.6923076923076927E-2</v>
      </c>
      <c r="E46" s="298">
        <v>333</v>
      </c>
      <c r="F46" s="298">
        <v>1</v>
      </c>
      <c r="G46" s="184">
        <f t="shared" si="1"/>
        <v>3.003003003003003E-3</v>
      </c>
      <c r="H46" s="185">
        <f t="shared" si="2"/>
        <v>3</v>
      </c>
      <c r="I46" s="297">
        <v>293</v>
      </c>
      <c r="J46" s="296">
        <v>359</v>
      </c>
      <c r="K46" s="298">
        <v>314659</v>
      </c>
      <c r="L46" s="298">
        <v>2082</v>
      </c>
      <c r="N46" s="290"/>
    </row>
    <row r="47" spans="1:14" x14ac:dyDescent="0.2">
      <c r="A47" s="28" t="s">
        <v>66</v>
      </c>
      <c r="B47" s="298">
        <v>50</v>
      </c>
      <c r="C47" s="298">
        <v>5</v>
      </c>
      <c r="D47" s="329">
        <f t="shared" si="0"/>
        <v>0.1</v>
      </c>
      <c r="E47" s="298">
        <v>263</v>
      </c>
      <c r="F47" s="298">
        <v>1</v>
      </c>
      <c r="G47" s="329">
        <f t="shared" si="1"/>
        <v>3.8022813688212928E-3</v>
      </c>
      <c r="H47" s="330">
        <f t="shared" si="2"/>
        <v>6</v>
      </c>
      <c r="I47" s="298">
        <v>256</v>
      </c>
      <c r="J47" s="298">
        <v>313</v>
      </c>
      <c r="K47" s="298">
        <v>1367277</v>
      </c>
      <c r="L47" s="298">
        <v>21122</v>
      </c>
      <c r="N47" s="290"/>
    </row>
    <row r="48" spans="1:14" x14ac:dyDescent="0.2">
      <c r="A48" s="28" t="s">
        <v>67</v>
      </c>
      <c r="B48" s="298">
        <v>20</v>
      </c>
      <c r="C48" s="298">
        <v>0</v>
      </c>
      <c r="D48" s="329">
        <f t="shared" si="0"/>
        <v>0</v>
      </c>
      <c r="E48" s="298">
        <v>187</v>
      </c>
      <c r="F48" s="298">
        <v>10</v>
      </c>
      <c r="G48" s="329">
        <f t="shared" si="1"/>
        <v>5.3475935828877004E-2</v>
      </c>
      <c r="H48" s="330">
        <f t="shared" si="2"/>
        <v>10</v>
      </c>
      <c r="I48" s="298">
        <v>147</v>
      </c>
      <c r="J48" s="298">
        <v>207</v>
      </c>
      <c r="K48" s="298">
        <v>9267692</v>
      </c>
      <c r="L48" s="298">
        <v>168890</v>
      </c>
      <c r="N48" s="290"/>
    </row>
    <row r="49" spans="1:14" s="187" customFormat="1" x14ac:dyDescent="0.2">
      <c r="A49" s="188" t="s">
        <v>68</v>
      </c>
      <c r="B49" s="298">
        <v>28</v>
      </c>
      <c r="C49" s="298">
        <v>0</v>
      </c>
      <c r="D49" s="329">
        <f t="shared" si="0"/>
        <v>0</v>
      </c>
      <c r="E49" s="298">
        <v>405</v>
      </c>
      <c r="F49" s="298">
        <v>0</v>
      </c>
      <c r="G49" s="329">
        <f t="shared" si="1"/>
        <v>0</v>
      </c>
      <c r="H49" s="330">
        <f t="shared" si="2"/>
        <v>0</v>
      </c>
      <c r="I49" s="298">
        <v>433</v>
      </c>
      <c r="J49" s="298">
        <v>433</v>
      </c>
      <c r="K49" s="298">
        <v>0</v>
      </c>
      <c r="L49" s="298">
        <v>0</v>
      </c>
      <c r="N49" s="290"/>
    </row>
    <row r="50" spans="1:14" x14ac:dyDescent="0.2">
      <c r="A50" s="28" t="s">
        <v>69</v>
      </c>
      <c r="B50" s="298">
        <v>30</v>
      </c>
      <c r="C50" s="298">
        <v>1</v>
      </c>
      <c r="D50" s="329">
        <f t="shared" si="0"/>
        <v>3.3333333333333333E-2</v>
      </c>
      <c r="E50" s="298">
        <v>214</v>
      </c>
      <c r="F50" s="298">
        <v>0</v>
      </c>
      <c r="G50" s="329">
        <f t="shared" si="1"/>
        <v>0</v>
      </c>
      <c r="H50" s="330">
        <f t="shared" si="2"/>
        <v>1</v>
      </c>
      <c r="I50" s="298">
        <v>243</v>
      </c>
      <c r="J50" s="298">
        <v>244</v>
      </c>
      <c r="K50" s="298">
        <v>115666</v>
      </c>
      <c r="L50" s="298">
        <v>6439</v>
      </c>
      <c r="N50" s="290"/>
    </row>
    <row r="51" spans="1:14" x14ac:dyDescent="0.2">
      <c r="A51" s="28" t="s">
        <v>70</v>
      </c>
      <c r="B51" s="298">
        <v>16</v>
      </c>
      <c r="C51" s="298">
        <v>1</v>
      </c>
      <c r="D51" s="329">
        <f t="shared" si="0"/>
        <v>6.25E-2</v>
      </c>
      <c r="E51" s="298">
        <v>58</v>
      </c>
      <c r="F51" s="298">
        <v>0</v>
      </c>
      <c r="G51" s="329">
        <f t="shared" si="1"/>
        <v>0</v>
      </c>
      <c r="H51" s="330">
        <f t="shared" si="2"/>
        <v>1</v>
      </c>
      <c r="I51" s="298">
        <v>73</v>
      </c>
      <c r="J51" s="298">
        <v>74</v>
      </c>
      <c r="K51" s="298">
        <v>50000</v>
      </c>
      <c r="L51" s="298">
        <v>172</v>
      </c>
      <c r="N51" s="290"/>
    </row>
    <row r="52" spans="1:14" x14ac:dyDescent="0.2">
      <c r="A52" s="28" t="s">
        <v>71</v>
      </c>
      <c r="B52" s="298">
        <v>1</v>
      </c>
      <c r="C52" s="298">
        <v>0</v>
      </c>
      <c r="D52" s="329">
        <f t="shared" si="0"/>
        <v>0</v>
      </c>
      <c r="E52" s="298">
        <v>28</v>
      </c>
      <c r="F52" s="298">
        <v>0</v>
      </c>
      <c r="G52" s="329">
        <f t="shared" si="1"/>
        <v>0</v>
      </c>
      <c r="H52" s="330">
        <f t="shared" si="2"/>
        <v>0</v>
      </c>
      <c r="I52" s="298">
        <v>29</v>
      </c>
      <c r="J52" s="298">
        <v>29</v>
      </c>
      <c r="K52" s="298">
        <v>0</v>
      </c>
      <c r="L52" s="298">
        <v>0</v>
      </c>
      <c r="N52" s="290"/>
    </row>
    <row r="53" spans="1:14" x14ac:dyDescent="0.2">
      <c r="A53" s="28" t="s">
        <v>72</v>
      </c>
      <c r="B53" s="298">
        <v>182</v>
      </c>
      <c r="C53" s="298">
        <v>3</v>
      </c>
      <c r="D53" s="329">
        <f t="shared" si="0"/>
        <v>1.6483516483516484E-2</v>
      </c>
      <c r="E53" s="298">
        <v>3761</v>
      </c>
      <c r="F53" s="298">
        <v>19</v>
      </c>
      <c r="G53" s="329">
        <f t="shared" si="1"/>
        <v>5.0518479127891515E-3</v>
      </c>
      <c r="H53" s="330">
        <f t="shared" si="2"/>
        <v>22</v>
      </c>
      <c r="I53" s="298">
        <v>3168</v>
      </c>
      <c r="J53" s="298">
        <v>3943</v>
      </c>
      <c r="K53" s="298">
        <v>46515406</v>
      </c>
      <c r="L53" s="298">
        <v>829758</v>
      </c>
      <c r="N53" s="290"/>
    </row>
    <row r="54" spans="1:14" x14ac:dyDescent="0.2">
      <c r="A54" s="28" t="s">
        <v>73</v>
      </c>
      <c r="B54" s="298">
        <v>21</v>
      </c>
      <c r="C54" s="298">
        <v>0</v>
      </c>
      <c r="D54" s="329">
        <f t="shared" si="0"/>
        <v>0</v>
      </c>
      <c r="E54" s="298">
        <v>342</v>
      </c>
      <c r="F54" s="298">
        <v>0</v>
      </c>
      <c r="G54" s="329">
        <f t="shared" si="1"/>
        <v>0</v>
      </c>
      <c r="H54" s="330">
        <f t="shared" si="2"/>
        <v>0</v>
      </c>
      <c r="I54" s="298">
        <v>256</v>
      </c>
      <c r="J54" s="298">
        <v>363</v>
      </c>
      <c r="K54" s="298">
        <v>0</v>
      </c>
      <c r="L54" s="298">
        <v>0</v>
      </c>
      <c r="N54" s="290"/>
    </row>
    <row r="55" spans="1:14" s="286" customFormat="1" x14ac:dyDescent="0.2">
      <c r="A55" s="188" t="s">
        <v>74</v>
      </c>
      <c r="B55" s="298">
        <v>547</v>
      </c>
      <c r="C55" s="298">
        <v>4</v>
      </c>
      <c r="D55" s="329">
        <f t="shared" si="0"/>
        <v>7.3126142595978062E-3</v>
      </c>
      <c r="E55" s="298">
        <v>4526</v>
      </c>
      <c r="F55" s="298">
        <v>220</v>
      </c>
      <c r="G55" s="329">
        <f t="shared" si="1"/>
        <v>4.8608042421564294E-2</v>
      </c>
      <c r="H55" s="330">
        <f t="shared" si="2"/>
        <v>224</v>
      </c>
      <c r="I55" s="298">
        <v>1292</v>
      </c>
      <c r="J55" s="298">
        <v>5073</v>
      </c>
      <c r="K55" s="298">
        <v>77972337</v>
      </c>
      <c r="L55" s="298">
        <v>1666821</v>
      </c>
      <c r="N55" s="290"/>
    </row>
    <row r="56" spans="1:14" x14ac:dyDescent="0.2">
      <c r="A56" s="28" t="s">
        <v>75</v>
      </c>
      <c r="B56" s="298">
        <v>27</v>
      </c>
      <c r="C56" s="298">
        <v>1</v>
      </c>
      <c r="D56" s="329">
        <f t="shared" si="0"/>
        <v>3.7037037037037035E-2</v>
      </c>
      <c r="E56" s="298">
        <v>317</v>
      </c>
      <c r="F56" s="298">
        <v>12</v>
      </c>
      <c r="G56" s="329">
        <f t="shared" si="1"/>
        <v>3.7854889589905363E-2</v>
      </c>
      <c r="H56" s="330">
        <f t="shared" si="2"/>
        <v>13</v>
      </c>
      <c r="I56" s="298">
        <v>196</v>
      </c>
      <c r="J56" s="298">
        <v>344</v>
      </c>
      <c r="K56" s="298">
        <v>2012603</v>
      </c>
      <c r="L56" s="298">
        <v>21965</v>
      </c>
      <c r="N56" s="290"/>
    </row>
    <row r="57" spans="1:14" x14ac:dyDescent="0.2">
      <c r="A57" s="28" t="s">
        <v>76</v>
      </c>
      <c r="B57" s="298">
        <v>105</v>
      </c>
      <c r="C57" s="298">
        <v>3</v>
      </c>
      <c r="D57" s="329">
        <f t="shared" si="0"/>
        <v>2.8571428571428571E-2</v>
      </c>
      <c r="E57" s="298">
        <v>1465</v>
      </c>
      <c r="F57" s="298">
        <v>184</v>
      </c>
      <c r="G57" s="329">
        <f t="shared" si="1"/>
        <v>0.12559726962457338</v>
      </c>
      <c r="H57" s="330">
        <f t="shared" si="2"/>
        <v>187</v>
      </c>
      <c r="I57" s="298">
        <v>930</v>
      </c>
      <c r="J57" s="298">
        <v>1570</v>
      </c>
      <c r="K57" s="298">
        <v>22310027</v>
      </c>
      <c r="L57" s="298">
        <v>489480</v>
      </c>
      <c r="N57" s="290"/>
    </row>
    <row r="58" spans="1:14" x14ac:dyDescent="0.2">
      <c r="A58" s="28" t="s">
        <v>77</v>
      </c>
      <c r="B58" s="298">
        <v>60</v>
      </c>
      <c r="C58" s="298">
        <v>28</v>
      </c>
      <c r="D58" s="329">
        <f t="shared" si="0"/>
        <v>0.46666666666666667</v>
      </c>
      <c r="E58" s="298">
        <v>502</v>
      </c>
      <c r="F58" s="298">
        <v>26</v>
      </c>
      <c r="G58" s="329">
        <f t="shared" si="1"/>
        <v>5.1792828685258967E-2</v>
      </c>
      <c r="H58" s="330">
        <f t="shared" si="2"/>
        <v>54</v>
      </c>
      <c r="I58" s="298">
        <v>340</v>
      </c>
      <c r="J58" s="298">
        <v>562</v>
      </c>
      <c r="K58" s="298">
        <v>10371065</v>
      </c>
      <c r="L58" s="298">
        <v>192487</v>
      </c>
      <c r="N58" s="290"/>
    </row>
    <row r="59" spans="1:14" x14ac:dyDescent="0.2">
      <c r="A59" s="28" t="s">
        <v>78</v>
      </c>
      <c r="B59" s="298">
        <v>18</v>
      </c>
      <c r="C59" s="298">
        <v>0</v>
      </c>
      <c r="D59" s="329">
        <f t="shared" si="0"/>
        <v>0</v>
      </c>
      <c r="E59" s="298">
        <v>162</v>
      </c>
      <c r="F59" s="298">
        <v>0</v>
      </c>
      <c r="G59" s="329">
        <f t="shared" si="1"/>
        <v>0</v>
      </c>
      <c r="H59" s="330">
        <f t="shared" si="2"/>
        <v>0</v>
      </c>
      <c r="I59" s="298">
        <v>152</v>
      </c>
      <c r="J59" s="298">
        <v>180</v>
      </c>
      <c r="K59" s="298">
        <v>0</v>
      </c>
      <c r="L59" s="298">
        <v>0</v>
      </c>
      <c r="N59" s="290"/>
    </row>
    <row r="60" spans="1:14" s="187" customFormat="1" x14ac:dyDescent="0.2">
      <c r="A60" s="188" t="s">
        <v>79</v>
      </c>
      <c r="B60" s="298">
        <v>9</v>
      </c>
      <c r="C60" s="298">
        <v>1</v>
      </c>
      <c r="D60" s="329">
        <f t="shared" si="0"/>
        <v>0.1111111111111111</v>
      </c>
      <c r="E60" s="298">
        <v>198</v>
      </c>
      <c r="F60" s="298">
        <v>1</v>
      </c>
      <c r="G60" s="329">
        <f t="shared" si="1"/>
        <v>5.0505050505050509E-3</v>
      </c>
      <c r="H60" s="330">
        <f t="shared" si="2"/>
        <v>2</v>
      </c>
      <c r="I60" s="298">
        <v>169</v>
      </c>
      <c r="J60" s="298">
        <v>207</v>
      </c>
      <c r="K60" s="298">
        <v>107897</v>
      </c>
      <c r="L60" s="298">
        <v>904</v>
      </c>
      <c r="N60" s="290"/>
    </row>
    <row r="61" spans="1:14" x14ac:dyDescent="0.2">
      <c r="A61" s="292" t="s">
        <v>80</v>
      </c>
      <c r="B61" s="298">
        <v>334</v>
      </c>
      <c r="C61" s="298">
        <v>4</v>
      </c>
      <c r="D61" s="184">
        <f t="shared" si="0"/>
        <v>1.1976047904191617E-2</v>
      </c>
      <c r="E61" s="298">
        <v>574</v>
      </c>
      <c r="F61" s="298">
        <v>111</v>
      </c>
      <c r="G61" s="184">
        <f t="shared" si="1"/>
        <v>0.19337979094076654</v>
      </c>
      <c r="H61" s="185">
        <f t="shared" si="2"/>
        <v>115</v>
      </c>
      <c r="I61" s="297">
        <v>623</v>
      </c>
      <c r="J61" s="296">
        <v>908</v>
      </c>
      <c r="K61" s="298">
        <v>9877593</v>
      </c>
      <c r="L61" s="298">
        <v>242609</v>
      </c>
      <c r="N61" s="290"/>
    </row>
    <row r="62" spans="1:14" x14ac:dyDescent="0.2">
      <c r="A62" s="28" t="s">
        <v>81</v>
      </c>
      <c r="B62" s="298">
        <v>2</v>
      </c>
      <c r="C62" s="298">
        <v>0</v>
      </c>
      <c r="D62" s="184">
        <f t="shared" si="0"/>
        <v>0</v>
      </c>
      <c r="E62" s="298">
        <v>26</v>
      </c>
      <c r="F62" s="298">
        <v>0</v>
      </c>
      <c r="G62" s="184">
        <f t="shared" si="1"/>
        <v>0</v>
      </c>
      <c r="H62" s="185">
        <f t="shared" si="2"/>
        <v>0</v>
      </c>
      <c r="I62" s="297">
        <v>28</v>
      </c>
      <c r="J62" s="296">
        <v>28</v>
      </c>
      <c r="K62" s="298">
        <v>0</v>
      </c>
      <c r="L62" s="298">
        <v>0</v>
      </c>
      <c r="N62" s="290"/>
    </row>
    <row r="63" spans="1:14" x14ac:dyDescent="0.2">
      <c r="A63" s="28" t="s">
        <v>82</v>
      </c>
      <c r="B63" s="298">
        <v>27</v>
      </c>
      <c r="C63" s="298">
        <v>1</v>
      </c>
      <c r="D63" s="329">
        <f t="shared" si="0"/>
        <v>3.7037037037037035E-2</v>
      </c>
      <c r="E63" s="298">
        <v>415</v>
      </c>
      <c r="F63" s="298">
        <v>21</v>
      </c>
      <c r="G63" s="329">
        <f t="shared" si="1"/>
        <v>5.0602409638554217E-2</v>
      </c>
      <c r="H63" s="185">
        <f t="shared" si="2"/>
        <v>22</v>
      </c>
      <c r="I63" s="298">
        <v>272</v>
      </c>
      <c r="J63" s="298">
        <v>442</v>
      </c>
      <c r="K63" s="298">
        <v>18206005</v>
      </c>
      <c r="L63" s="298">
        <v>56940</v>
      </c>
      <c r="N63" s="290"/>
    </row>
    <row r="64" spans="1:14" x14ac:dyDescent="0.2">
      <c r="A64" s="28" t="s">
        <v>83</v>
      </c>
      <c r="B64" s="298">
        <v>7</v>
      </c>
      <c r="C64" s="298">
        <v>0</v>
      </c>
      <c r="D64" s="329">
        <f t="shared" si="0"/>
        <v>0</v>
      </c>
      <c r="E64" s="298">
        <v>621</v>
      </c>
      <c r="F64" s="298">
        <v>55</v>
      </c>
      <c r="G64" s="329">
        <f t="shared" si="1"/>
        <v>8.8566827697262485E-2</v>
      </c>
      <c r="H64" s="330">
        <f t="shared" si="2"/>
        <v>55</v>
      </c>
      <c r="I64" s="298">
        <v>325</v>
      </c>
      <c r="J64" s="298">
        <v>628</v>
      </c>
      <c r="K64" s="298">
        <v>16195735</v>
      </c>
      <c r="L64" s="298">
        <v>321698</v>
      </c>
      <c r="N64" s="290"/>
    </row>
    <row r="65" spans="1:14" x14ac:dyDescent="0.2">
      <c r="A65" s="28" t="s">
        <v>84</v>
      </c>
      <c r="B65" s="298">
        <v>0</v>
      </c>
      <c r="C65" s="298">
        <v>0</v>
      </c>
      <c r="D65" s="184" t="str">
        <f t="shared" si="0"/>
        <v/>
      </c>
      <c r="E65" s="298">
        <v>28</v>
      </c>
      <c r="F65" s="298">
        <v>0</v>
      </c>
      <c r="G65" s="184">
        <f t="shared" si="1"/>
        <v>0</v>
      </c>
      <c r="H65" s="185">
        <f t="shared" si="2"/>
        <v>0</v>
      </c>
      <c r="I65" s="297">
        <v>27</v>
      </c>
      <c r="J65" s="296">
        <v>28</v>
      </c>
      <c r="K65" s="298">
        <v>0</v>
      </c>
      <c r="L65" s="298">
        <v>0</v>
      </c>
      <c r="N65" s="290"/>
    </row>
    <row r="66" spans="1:14" x14ac:dyDescent="0.2">
      <c r="A66" s="28" t="s">
        <v>85</v>
      </c>
      <c r="B66" s="298">
        <v>3</v>
      </c>
      <c r="C66" s="298">
        <v>0</v>
      </c>
      <c r="D66" s="184">
        <f t="shared" si="0"/>
        <v>0</v>
      </c>
      <c r="E66" s="298">
        <v>20</v>
      </c>
      <c r="F66" s="298">
        <v>1</v>
      </c>
      <c r="G66" s="184">
        <f t="shared" si="1"/>
        <v>0.05</v>
      </c>
      <c r="H66" s="185">
        <f t="shared" si="2"/>
        <v>1</v>
      </c>
      <c r="I66" s="297">
        <v>15</v>
      </c>
      <c r="J66" s="296">
        <v>23</v>
      </c>
      <c r="K66" s="298">
        <v>20450</v>
      </c>
      <c r="L66" s="298">
        <v>184</v>
      </c>
      <c r="N66" s="290"/>
    </row>
    <row r="67" spans="1:14" s="84" customFormat="1" x14ac:dyDescent="0.2">
      <c r="A67" s="28" t="s">
        <v>86</v>
      </c>
      <c r="B67" s="298">
        <v>0</v>
      </c>
      <c r="C67" s="298">
        <v>0</v>
      </c>
      <c r="D67" s="184" t="str">
        <f t="shared" si="0"/>
        <v/>
      </c>
      <c r="E67" s="298">
        <v>13</v>
      </c>
      <c r="F67" s="298">
        <v>0</v>
      </c>
      <c r="G67" s="184">
        <f t="shared" si="1"/>
        <v>0</v>
      </c>
      <c r="H67" s="185">
        <f t="shared" si="2"/>
        <v>0</v>
      </c>
      <c r="I67" s="297">
        <v>12</v>
      </c>
      <c r="J67" s="296">
        <v>13</v>
      </c>
      <c r="K67" s="298">
        <v>0</v>
      </c>
      <c r="L67" s="298">
        <v>0</v>
      </c>
      <c r="N67" s="183"/>
    </row>
    <row r="68" spans="1:14" x14ac:dyDescent="0.2">
      <c r="A68" s="28" t="s">
        <v>87</v>
      </c>
      <c r="B68" s="298">
        <v>0</v>
      </c>
      <c r="C68" s="298">
        <v>0</v>
      </c>
      <c r="D68" s="184" t="str">
        <f t="shared" si="0"/>
        <v/>
      </c>
      <c r="E68" s="298">
        <v>9</v>
      </c>
      <c r="F68" s="298">
        <v>0</v>
      </c>
      <c r="G68" s="184">
        <f t="shared" si="1"/>
        <v>0</v>
      </c>
      <c r="H68" s="185">
        <f t="shared" si="2"/>
        <v>0</v>
      </c>
      <c r="I68" s="297">
        <v>9</v>
      </c>
      <c r="J68" s="296">
        <v>9</v>
      </c>
      <c r="K68" s="298">
        <v>0</v>
      </c>
      <c r="L68" s="298">
        <v>0</v>
      </c>
      <c r="N68" s="290"/>
    </row>
    <row r="69" spans="1:14" x14ac:dyDescent="0.2">
      <c r="A69" s="28" t="s">
        <v>88</v>
      </c>
      <c r="B69" s="298">
        <v>86</v>
      </c>
      <c r="C69" s="298">
        <v>2</v>
      </c>
      <c r="D69" s="184">
        <f t="shared" si="0"/>
        <v>2.3255813953488372E-2</v>
      </c>
      <c r="E69" s="298">
        <v>979</v>
      </c>
      <c r="F69" s="298">
        <v>7</v>
      </c>
      <c r="G69" s="184">
        <f t="shared" si="1"/>
        <v>7.1501532175689483E-3</v>
      </c>
      <c r="H69" s="185">
        <f t="shared" si="2"/>
        <v>9</v>
      </c>
      <c r="I69" s="297">
        <v>1056</v>
      </c>
      <c r="J69" s="296">
        <v>1065</v>
      </c>
      <c r="K69" s="298">
        <v>12280737</v>
      </c>
      <c r="L69" s="298">
        <v>280619</v>
      </c>
      <c r="N69" s="290"/>
    </row>
    <row r="70" spans="1:14" x14ac:dyDescent="0.2">
      <c r="A70" s="28" t="s">
        <v>89</v>
      </c>
      <c r="B70" s="298">
        <v>0</v>
      </c>
      <c r="C70" s="298">
        <v>0</v>
      </c>
      <c r="D70" s="184" t="str">
        <f>IF(OR((B70=0),(B70="")),"",(C70/B70))</f>
        <v/>
      </c>
      <c r="E70" s="298">
        <v>13</v>
      </c>
      <c r="F70" s="298">
        <v>0</v>
      </c>
      <c r="G70" s="184">
        <f>IF(OR((E70=0),(E70="")),"",(F70/E70))</f>
        <v>0</v>
      </c>
      <c r="H70" s="185">
        <f t="shared" si="2"/>
        <v>0</v>
      </c>
      <c r="I70" s="297">
        <v>13</v>
      </c>
      <c r="J70" s="296">
        <v>13</v>
      </c>
      <c r="K70" s="298">
        <v>0</v>
      </c>
      <c r="L70" s="298">
        <v>0</v>
      </c>
      <c r="N70" s="290"/>
    </row>
    <row r="71" spans="1:14" x14ac:dyDescent="0.2">
      <c r="A71" s="28" t="s">
        <v>90</v>
      </c>
      <c r="B71" s="298">
        <v>12</v>
      </c>
      <c r="C71" s="298">
        <v>0</v>
      </c>
      <c r="D71" s="184">
        <f>IF(OR((B71=0),(B71="")),"",(C71/B71))</f>
        <v>0</v>
      </c>
      <c r="E71" s="298">
        <v>30</v>
      </c>
      <c r="F71" s="298">
        <v>0</v>
      </c>
      <c r="G71" s="184">
        <f>IF(OR((E71=0),(E71="")),"",(F71/E71))</f>
        <v>0</v>
      </c>
      <c r="H71" s="185">
        <f>C71+F71</f>
        <v>0</v>
      </c>
      <c r="I71" s="297">
        <v>37</v>
      </c>
      <c r="J71" s="296">
        <v>42</v>
      </c>
      <c r="K71" s="298">
        <v>0</v>
      </c>
      <c r="L71" s="298">
        <v>0</v>
      </c>
      <c r="N71" s="290"/>
    </row>
    <row r="72" spans="1:14" x14ac:dyDescent="0.2">
      <c r="A72" s="28" t="s">
        <v>91</v>
      </c>
      <c r="B72" s="298">
        <v>0</v>
      </c>
      <c r="C72" s="298">
        <v>0</v>
      </c>
      <c r="D72" s="184" t="str">
        <f>IF(OR((B72=0),(B72="")),"",(C72/B72))</f>
        <v/>
      </c>
      <c r="E72" s="298">
        <v>13</v>
      </c>
      <c r="F72" s="298">
        <v>0</v>
      </c>
      <c r="G72" s="184">
        <f>IF(OR((E72=0),(E72="")),"",(F72/E72))</f>
        <v>0</v>
      </c>
      <c r="H72" s="185">
        <f>C72+F72</f>
        <v>0</v>
      </c>
      <c r="I72" s="297">
        <v>11</v>
      </c>
      <c r="J72" s="296">
        <v>13</v>
      </c>
      <c r="K72" s="298">
        <v>0</v>
      </c>
      <c r="L72" s="298">
        <v>0</v>
      </c>
      <c r="N72" s="290"/>
    </row>
    <row r="73" spans="1:14" x14ac:dyDescent="0.2">
      <c r="A73" s="28" t="s">
        <v>92</v>
      </c>
      <c r="B73" s="17">
        <f>SUM(B6:B72)</f>
        <v>4690</v>
      </c>
      <c r="C73" s="17">
        <f>SUM(C6:C72)</f>
        <v>335</v>
      </c>
      <c r="D73" s="11">
        <f>IF(OR((B73=0),(B73="")),"",(C73/B73))</f>
        <v>7.1428571428571425E-2</v>
      </c>
      <c r="E73" s="17">
        <f>SUM(E6:E72)</f>
        <v>117410</v>
      </c>
      <c r="F73" s="18">
        <f>SUM(F6:F72)</f>
        <v>21988</v>
      </c>
      <c r="G73" s="11">
        <f>IF(OR((E73=0),(E73="")),"",(F73/E73))</f>
        <v>0.18727535985009794</v>
      </c>
      <c r="H73" s="12">
        <f>C73+F73</f>
        <v>22323</v>
      </c>
      <c r="I73" s="18">
        <f>SUM(I6:I72)</f>
        <v>47643</v>
      </c>
      <c r="J73" s="13">
        <f>SUM(J6:J72)</f>
        <v>122100</v>
      </c>
      <c r="K73" s="13">
        <f>SUM(K6:K72)</f>
        <v>3185681925</v>
      </c>
      <c r="L73" s="13">
        <f>SUM(L6:L72)</f>
        <v>64360604</v>
      </c>
      <c r="N73" s="290"/>
    </row>
    <row r="74" spans="1:14" x14ac:dyDescent="0.2">
      <c r="A74" s="331"/>
      <c r="B74" s="20"/>
      <c r="C74" s="21" t="s">
        <v>93</v>
      </c>
      <c r="D74" s="22"/>
      <c r="E74" s="20"/>
      <c r="F74" s="22"/>
      <c r="G74" s="22"/>
      <c r="H74" s="22"/>
      <c r="I74" s="22"/>
      <c r="J74" s="20"/>
      <c r="K74" s="23"/>
      <c r="L74" s="24"/>
    </row>
    <row r="75" spans="1:14" ht="12.75" customHeight="1" x14ac:dyDescent="0.2">
      <c r="A75" s="21"/>
      <c r="B75" s="21"/>
      <c r="C75" s="25"/>
      <c r="D75" s="26"/>
      <c r="E75" s="27"/>
      <c r="F75" s="25"/>
      <c r="G75" s="25"/>
      <c r="H75" s="25"/>
      <c r="I75" s="26"/>
      <c r="J75" s="26"/>
      <c r="K75" s="24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</row>
  </sheetData>
  <mergeCells count="3">
    <mergeCell ref="A1:C1"/>
    <mergeCell ref="B2:C4"/>
    <mergeCell ref="E2:F4"/>
  </mergeCells>
  <pageMargins left="0.7" right="0.7" top="0.75" bottom="0.75" header="0.3" footer="0.3"/>
  <ignoredErrors>
    <ignoredError sqref="D7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8"/>
  <sheetViews>
    <sheetView zoomScale="115" zoomScaleNormal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.75" x14ac:dyDescent="0.2"/>
  <cols>
    <col min="1" max="1" width="15.85546875" style="7" customWidth="1"/>
    <col min="2" max="7" width="9.140625" style="7"/>
    <col min="8" max="9" width="10" style="7" customWidth="1"/>
    <col min="10" max="10" width="8.28515625" style="7" customWidth="1"/>
    <col min="11" max="11" width="11.28515625" style="7" bestFit="1" customWidth="1"/>
    <col min="12" max="12" width="14.7109375" style="7" bestFit="1" customWidth="1"/>
    <col min="13" max="16384" width="9.140625" style="7"/>
  </cols>
  <sheetData>
    <row r="1" spans="1:14" x14ac:dyDescent="0.2">
      <c r="A1" s="477">
        <v>2014</v>
      </c>
      <c r="B1" s="476"/>
      <c r="C1" s="476"/>
      <c r="D1" s="1"/>
      <c r="E1" s="2"/>
      <c r="F1" s="3" t="s">
        <v>136</v>
      </c>
      <c r="G1" s="4">
        <f>COUNTA(B6:B72)</f>
        <v>66</v>
      </c>
      <c r="H1" s="4"/>
      <c r="I1" s="4"/>
      <c r="J1" s="2" t="s">
        <v>2</v>
      </c>
      <c r="K1" s="5"/>
      <c r="L1" s="6"/>
    </row>
    <row r="2" spans="1:14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6</v>
      </c>
      <c r="I2" s="40" t="s">
        <v>140</v>
      </c>
      <c r="J2" s="40" t="s">
        <v>7</v>
      </c>
      <c r="K2" s="41" t="s">
        <v>8</v>
      </c>
      <c r="L2" s="41" t="s">
        <v>9</v>
      </c>
    </row>
    <row r="3" spans="1:14" x14ac:dyDescent="0.2">
      <c r="A3" s="42">
        <v>42579</v>
      </c>
      <c r="B3" s="454"/>
      <c r="C3" s="455"/>
      <c r="D3" s="43" t="s">
        <v>10</v>
      </c>
      <c r="E3" s="450"/>
      <c r="F3" s="451"/>
      <c r="G3" s="44" t="s">
        <v>10</v>
      </c>
      <c r="H3" s="45" t="s">
        <v>11</v>
      </c>
      <c r="I3" s="45" t="s">
        <v>12</v>
      </c>
      <c r="J3" s="46" t="s">
        <v>0</v>
      </c>
      <c r="K3" s="44" t="s">
        <v>13</v>
      </c>
      <c r="L3" s="44" t="s">
        <v>14</v>
      </c>
    </row>
    <row r="4" spans="1:14" x14ac:dyDescent="0.2">
      <c r="A4" s="47"/>
      <c r="B4" s="456"/>
      <c r="C4" s="457"/>
      <c r="D4" s="46" t="s">
        <v>139</v>
      </c>
      <c r="E4" s="448"/>
      <c r="F4" s="449"/>
      <c r="G4" s="49" t="s">
        <v>139</v>
      </c>
      <c r="H4" s="49" t="s">
        <v>15</v>
      </c>
      <c r="I4" s="48" t="s">
        <v>16</v>
      </c>
      <c r="J4" s="49" t="s">
        <v>10</v>
      </c>
      <c r="K4" s="44" t="s">
        <v>17</v>
      </c>
      <c r="L4" s="44" t="s">
        <v>18</v>
      </c>
    </row>
    <row r="5" spans="1:14" x14ac:dyDescent="0.2">
      <c r="A5" s="50" t="s">
        <v>19</v>
      </c>
      <c r="B5" s="51" t="s">
        <v>20</v>
      </c>
      <c r="C5" s="51" t="s">
        <v>21</v>
      </c>
      <c r="D5" s="52" t="s">
        <v>21</v>
      </c>
      <c r="E5" s="51" t="s">
        <v>20</v>
      </c>
      <c r="F5" s="51" t="s">
        <v>11</v>
      </c>
      <c r="G5" s="53" t="s">
        <v>21</v>
      </c>
      <c r="H5" s="52" t="s">
        <v>21</v>
      </c>
      <c r="I5" s="52" t="s">
        <v>22</v>
      </c>
      <c r="J5" s="52" t="s">
        <v>139</v>
      </c>
      <c r="K5" s="54" t="s">
        <v>23</v>
      </c>
      <c r="L5" s="44" t="s">
        <v>24</v>
      </c>
    </row>
    <row r="6" spans="1:14" x14ac:dyDescent="0.2">
      <c r="A6" s="28" t="s">
        <v>25</v>
      </c>
      <c r="B6" s="298">
        <v>105</v>
      </c>
      <c r="C6" s="298">
        <v>12</v>
      </c>
      <c r="D6" s="329">
        <f t="shared" ref="D6:D69" si="0">IF(OR((B6=0),(B6="")),"",(C6/B6))</f>
        <v>0.11428571428571428</v>
      </c>
      <c r="E6" s="298">
        <v>202</v>
      </c>
      <c r="F6" s="298">
        <v>0</v>
      </c>
      <c r="G6" s="329">
        <f t="shared" ref="G6:G69" si="1">IF(OR((E6=0),(E6="")),"",(F6/E6))</f>
        <v>0</v>
      </c>
      <c r="H6" s="298">
        <f t="shared" ref="H6:H11" si="2">C6+F6</f>
        <v>12</v>
      </c>
      <c r="I6" s="298">
        <v>256</v>
      </c>
      <c r="J6" s="298">
        <v>307</v>
      </c>
      <c r="K6" s="298">
        <v>11017530</v>
      </c>
      <c r="L6" s="298">
        <v>261531</v>
      </c>
      <c r="N6" s="290"/>
    </row>
    <row r="7" spans="1:14" x14ac:dyDescent="0.2">
      <c r="A7" s="28" t="s">
        <v>26</v>
      </c>
      <c r="B7" s="298">
        <v>0</v>
      </c>
      <c r="C7" s="298">
        <v>0</v>
      </c>
      <c r="D7" s="184" t="str">
        <f t="shared" si="0"/>
        <v/>
      </c>
      <c r="E7" s="298">
        <v>33</v>
      </c>
      <c r="F7" s="298">
        <v>0</v>
      </c>
      <c r="G7" s="184">
        <f t="shared" si="1"/>
        <v>0</v>
      </c>
      <c r="H7" s="296">
        <f t="shared" si="2"/>
        <v>0</v>
      </c>
      <c r="I7" s="297">
        <v>4</v>
      </c>
      <c r="J7" s="296">
        <v>33</v>
      </c>
      <c r="K7" s="298">
        <v>0</v>
      </c>
      <c r="L7" s="298">
        <v>0</v>
      </c>
      <c r="N7" s="290"/>
    </row>
    <row r="8" spans="1:14" x14ac:dyDescent="0.2">
      <c r="A8" s="28" t="s">
        <v>27</v>
      </c>
      <c r="B8" s="298">
        <v>2</v>
      </c>
      <c r="C8" s="298">
        <v>0</v>
      </c>
      <c r="D8" s="329">
        <f t="shared" si="0"/>
        <v>0</v>
      </c>
      <c r="E8" s="298">
        <v>539</v>
      </c>
      <c r="F8" s="298">
        <v>5</v>
      </c>
      <c r="G8" s="329">
        <f t="shared" si="1"/>
        <v>9.2764378478664197E-3</v>
      </c>
      <c r="H8" s="298">
        <f t="shared" si="2"/>
        <v>5</v>
      </c>
      <c r="I8" s="298">
        <v>497</v>
      </c>
      <c r="J8" s="298">
        <v>541</v>
      </c>
      <c r="K8" s="298">
        <v>556504</v>
      </c>
      <c r="L8" s="298">
        <v>6568</v>
      </c>
      <c r="N8" s="290"/>
    </row>
    <row r="9" spans="1:14" x14ac:dyDescent="0.2">
      <c r="A9" s="28" t="s">
        <v>28</v>
      </c>
      <c r="B9" s="298">
        <v>0</v>
      </c>
      <c r="C9" s="298">
        <v>0</v>
      </c>
      <c r="D9" s="184" t="str">
        <f t="shared" si="0"/>
        <v/>
      </c>
      <c r="E9" s="298">
        <v>6</v>
      </c>
      <c r="F9" s="298">
        <v>0</v>
      </c>
      <c r="G9" s="184">
        <f t="shared" si="1"/>
        <v>0</v>
      </c>
      <c r="H9" s="296">
        <f t="shared" si="2"/>
        <v>0</v>
      </c>
      <c r="I9" s="297">
        <v>2</v>
      </c>
      <c r="J9" s="296">
        <v>6</v>
      </c>
      <c r="K9" s="298">
        <v>0</v>
      </c>
      <c r="L9" s="298">
        <v>0</v>
      </c>
      <c r="N9" s="290"/>
    </row>
    <row r="10" spans="1:14" x14ac:dyDescent="0.2">
      <c r="A10" s="28" t="s">
        <v>29</v>
      </c>
      <c r="B10" s="15">
        <v>589</v>
      </c>
      <c r="C10" s="298">
        <v>86</v>
      </c>
      <c r="D10" s="329">
        <f t="shared" si="0"/>
        <v>0.14601018675721561</v>
      </c>
      <c r="E10" s="298">
        <v>796</v>
      </c>
      <c r="F10" s="298">
        <v>61</v>
      </c>
      <c r="G10" s="329">
        <f t="shared" si="1"/>
        <v>7.6633165829145727E-2</v>
      </c>
      <c r="H10" s="298">
        <f t="shared" si="2"/>
        <v>147</v>
      </c>
      <c r="I10" s="298">
        <v>525</v>
      </c>
      <c r="J10" s="298">
        <v>1385</v>
      </c>
      <c r="K10" s="298">
        <v>7898880</v>
      </c>
      <c r="L10" s="298">
        <v>151607</v>
      </c>
      <c r="N10" s="290"/>
    </row>
    <row r="11" spans="1:14" x14ac:dyDescent="0.2">
      <c r="A11" s="28" t="s">
        <v>30</v>
      </c>
      <c r="B11" s="298">
        <v>325</v>
      </c>
      <c r="C11" s="298">
        <v>43</v>
      </c>
      <c r="D11" s="329">
        <f t="shared" si="0"/>
        <v>0.13230769230769232</v>
      </c>
      <c r="E11" s="298">
        <v>18754</v>
      </c>
      <c r="F11" s="298">
        <v>365</v>
      </c>
      <c r="G11" s="329">
        <f t="shared" si="1"/>
        <v>1.9462514663538447E-2</v>
      </c>
      <c r="H11" s="298">
        <f t="shared" si="2"/>
        <v>408</v>
      </c>
      <c r="I11" s="298">
        <v>15504</v>
      </c>
      <c r="J11" s="298">
        <v>19079</v>
      </c>
      <c r="K11" s="298">
        <v>74816508</v>
      </c>
      <c r="L11" s="298">
        <v>1685504</v>
      </c>
      <c r="N11" s="290"/>
    </row>
    <row r="12" spans="1:14" x14ac:dyDescent="0.2">
      <c r="A12" s="28" t="s">
        <v>31</v>
      </c>
      <c r="B12" s="298">
        <v>0</v>
      </c>
      <c r="C12" s="298">
        <v>0</v>
      </c>
      <c r="D12" s="184" t="str">
        <f t="shared" si="0"/>
        <v/>
      </c>
      <c r="E12" s="298">
        <v>3</v>
      </c>
      <c r="F12" s="298">
        <v>0</v>
      </c>
      <c r="G12" s="184">
        <f t="shared" si="1"/>
        <v>0</v>
      </c>
      <c r="H12" s="296">
        <f t="shared" ref="H12:H18" si="3">C12+F12</f>
        <v>0</v>
      </c>
      <c r="I12" s="297">
        <v>3</v>
      </c>
      <c r="J12" s="296">
        <v>3</v>
      </c>
      <c r="K12" s="298">
        <v>0</v>
      </c>
      <c r="L12" s="298">
        <v>0</v>
      </c>
      <c r="N12" s="290"/>
    </row>
    <row r="13" spans="1:14" s="91" customFormat="1" x14ac:dyDescent="0.2">
      <c r="A13" s="28" t="s">
        <v>32</v>
      </c>
      <c r="B13" s="298">
        <v>0</v>
      </c>
      <c r="C13" s="298">
        <v>0</v>
      </c>
      <c r="D13" s="329" t="str">
        <f t="shared" si="0"/>
        <v/>
      </c>
      <c r="E13" s="298">
        <v>342</v>
      </c>
      <c r="F13" s="298">
        <v>12</v>
      </c>
      <c r="G13" s="329">
        <f t="shared" si="1"/>
        <v>3.5087719298245612E-2</v>
      </c>
      <c r="H13" s="298">
        <f t="shared" si="3"/>
        <v>12</v>
      </c>
      <c r="I13" s="298">
        <v>249</v>
      </c>
      <c r="J13" s="298">
        <v>342</v>
      </c>
      <c r="K13" s="298">
        <v>904653</v>
      </c>
      <c r="L13" s="298">
        <v>26178</v>
      </c>
      <c r="N13" s="290"/>
    </row>
    <row r="14" spans="1:14" x14ac:dyDescent="0.2">
      <c r="A14" s="28" t="s">
        <v>33</v>
      </c>
      <c r="B14" s="298">
        <v>47</v>
      </c>
      <c r="C14" s="298">
        <v>1</v>
      </c>
      <c r="D14" s="329">
        <f t="shared" si="0"/>
        <v>2.1276595744680851E-2</v>
      </c>
      <c r="E14" s="298">
        <v>169</v>
      </c>
      <c r="F14" s="298">
        <v>4</v>
      </c>
      <c r="G14" s="329">
        <f t="shared" si="1"/>
        <v>2.3668639053254437E-2</v>
      </c>
      <c r="H14" s="298">
        <f t="shared" si="3"/>
        <v>5</v>
      </c>
      <c r="I14" s="298">
        <v>139</v>
      </c>
      <c r="J14" s="298">
        <v>216</v>
      </c>
      <c r="K14" s="298">
        <v>2551560</v>
      </c>
      <c r="L14" s="298">
        <v>49043</v>
      </c>
      <c r="N14" s="290"/>
    </row>
    <row r="15" spans="1:14" x14ac:dyDescent="0.2">
      <c r="A15" s="28" t="s">
        <v>34</v>
      </c>
      <c r="B15" s="298">
        <v>48</v>
      </c>
      <c r="C15" s="298">
        <v>30</v>
      </c>
      <c r="D15" s="329">
        <f t="shared" si="0"/>
        <v>0.625</v>
      </c>
      <c r="E15" s="298">
        <v>329</v>
      </c>
      <c r="F15" s="298">
        <v>0</v>
      </c>
      <c r="G15" s="329">
        <f t="shared" si="1"/>
        <v>0</v>
      </c>
      <c r="H15" s="298">
        <f t="shared" si="3"/>
        <v>30</v>
      </c>
      <c r="I15" s="298">
        <v>345</v>
      </c>
      <c r="J15" s="298">
        <v>377</v>
      </c>
      <c r="K15" s="298">
        <v>1621266</v>
      </c>
      <c r="L15" s="298">
        <v>13134</v>
      </c>
      <c r="N15" s="290"/>
    </row>
    <row r="16" spans="1:14" x14ac:dyDescent="0.2">
      <c r="A16" s="28" t="s">
        <v>35</v>
      </c>
      <c r="B16" s="298">
        <v>168</v>
      </c>
      <c r="C16" s="298">
        <v>3</v>
      </c>
      <c r="D16" s="329">
        <f t="shared" si="0"/>
        <v>1.7857142857142856E-2</v>
      </c>
      <c r="E16" s="298">
        <v>315</v>
      </c>
      <c r="F16" s="298">
        <v>3</v>
      </c>
      <c r="G16" s="329">
        <f t="shared" si="1"/>
        <v>9.5238095238095247E-3</v>
      </c>
      <c r="H16" s="298">
        <f t="shared" si="3"/>
        <v>6</v>
      </c>
      <c r="I16" s="298">
        <v>316</v>
      </c>
      <c r="J16" s="298">
        <v>483</v>
      </c>
      <c r="K16" s="298">
        <v>1749942</v>
      </c>
      <c r="L16" s="298">
        <v>22732</v>
      </c>
      <c r="N16" s="290"/>
    </row>
    <row r="17" spans="1:14" x14ac:dyDescent="0.2">
      <c r="A17" s="28" t="s">
        <v>36</v>
      </c>
      <c r="B17" s="298">
        <v>2</v>
      </c>
      <c r="C17" s="298">
        <v>0</v>
      </c>
      <c r="D17" s="184">
        <f t="shared" si="0"/>
        <v>0</v>
      </c>
      <c r="E17" s="298">
        <v>18</v>
      </c>
      <c r="F17" s="298">
        <v>0</v>
      </c>
      <c r="G17" s="184">
        <f t="shared" si="1"/>
        <v>0</v>
      </c>
      <c r="H17" s="296">
        <f t="shared" si="3"/>
        <v>0</v>
      </c>
      <c r="I17" s="297">
        <v>19</v>
      </c>
      <c r="J17" s="296">
        <v>20</v>
      </c>
      <c r="K17" s="298">
        <v>0</v>
      </c>
      <c r="L17" s="298">
        <v>0</v>
      </c>
      <c r="N17" s="290"/>
    </row>
    <row r="18" spans="1:14" x14ac:dyDescent="0.2">
      <c r="A18" s="28" t="s">
        <v>37</v>
      </c>
      <c r="B18" s="298">
        <v>1002</v>
      </c>
      <c r="C18" s="298">
        <v>89</v>
      </c>
      <c r="D18" s="329">
        <f t="shared" si="0"/>
        <v>8.8822355289421159E-2</v>
      </c>
      <c r="E18" s="298">
        <v>61438</v>
      </c>
      <c r="F18" s="298">
        <v>15466</v>
      </c>
      <c r="G18" s="184">
        <f t="shared" si="1"/>
        <v>0.25173345486506721</v>
      </c>
      <c r="H18" s="298">
        <f t="shared" si="3"/>
        <v>15555</v>
      </c>
      <c r="I18" s="298">
        <v>7832</v>
      </c>
      <c r="J18" s="298">
        <v>62440</v>
      </c>
      <c r="K18" s="298">
        <v>2613392761</v>
      </c>
      <c r="L18" s="298">
        <v>52640403</v>
      </c>
      <c r="N18" s="290"/>
    </row>
    <row r="19" spans="1:14" s="187" customFormat="1" x14ac:dyDescent="0.2">
      <c r="A19" s="28" t="s">
        <v>38</v>
      </c>
      <c r="B19" s="298">
        <v>7</v>
      </c>
      <c r="C19" s="298">
        <v>1</v>
      </c>
      <c r="D19" s="329">
        <f t="shared" si="0"/>
        <v>0.14285714285714285</v>
      </c>
      <c r="E19" s="298">
        <v>23</v>
      </c>
      <c r="F19" s="298">
        <v>1</v>
      </c>
      <c r="G19" s="329">
        <f t="shared" si="1"/>
        <v>4.3478260869565216E-2</v>
      </c>
      <c r="H19" s="298">
        <f>C19+F19</f>
        <v>2</v>
      </c>
      <c r="I19" s="298">
        <v>12</v>
      </c>
      <c r="J19" s="298">
        <v>30</v>
      </c>
      <c r="K19" s="298">
        <v>119601</v>
      </c>
      <c r="L19" s="298">
        <v>2615</v>
      </c>
      <c r="N19" s="290"/>
    </row>
    <row r="20" spans="1:14" x14ac:dyDescent="0.2">
      <c r="A20" s="28" t="s">
        <v>39</v>
      </c>
      <c r="B20" s="298">
        <v>0</v>
      </c>
      <c r="C20" s="298">
        <v>0</v>
      </c>
      <c r="D20" s="184" t="str">
        <f t="shared" si="0"/>
        <v/>
      </c>
      <c r="E20" s="298">
        <v>1</v>
      </c>
      <c r="F20" s="298">
        <v>0</v>
      </c>
      <c r="G20" s="184">
        <f t="shared" si="1"/>
        <v>0</v>
      </c>
      <c r="H20" s="296">
        <f>C20+F20</f>
        <v>0</v>
      </c>
      <c r="I20" s="297">
        <v>1</v>
      </c>
      <c r="J20" s="296">
        <v>1</v>
      </c>
      <c r="K20" s="298">
        <v>0</v>
      </c>
      <c r="L20" s="298">
        <v>0</v>
      </c>
      <c r="N20" s="290"/>
    </row>
    <row r="21" spans="1:14" x14ac:dyDescent="0.2">
      <c r="A21" s="28" t="s">
        <v>40</v>
      </c>
      <c r="B21" s="289">
        <v>80</v>
      </c>
      <c r="C21" s="289">
        <v>3</v>
      </c>
      <c r="D21" s="333">
        <f t="shared" si="0"/>
        <v>3.7499999999999999E-2</v>
      </c>
      <c r="E21" s="289">
        <v>4631</v>
      </c>
      <c r="F21" s="289">
        <v>295</v>
      </c>
      <c r="G21" s="333">
        <f t="shared" si="1"/>
        <v>6.3701144461239478E-2</v>
      </c>
      <c r="H21" s="289">
        <f>C21+F21</f>
        <v>298</v>
      </c>
      <c r="I21" s="289">
        <v>3650</v>
      </c>
      <c r="J21" s="289">
        <v>4711</v>
      </c>
      <c r="K21" s="289">
        <v>69153696</v>
      </c>
      <c r="L21" s="289">
        <v>1321779</v>
      </c>
      <c r="N21" s="290"/>
    </row>
    <row r="22" spans="1:14" x14ac:dyDescent="0.2">
      <c r="A22" s="28" t="s">
        <v>41</v>
      </c>
      <c r="B22" s="289">
        <v>72</v>
      </c>
      <c r="C22" s="289">
        <v>0</v>
      </c>
      <c r="D22" s="333">
        <f>IF(OR((B22=0),(B22="")),"",(C22/B22))</f>
        <v>0</v>
      </c>
      <c r="E22" s="289">
        <v>145</v>
      </c>
      <c r="F22" s="289">
        <v>2</v>
      </c>
      <c r="G22" s="333">
        <f>IF(OR((E22=0),(E22="")),"",(F22/E22))</f>
        <v>1.3793103448275862E-2</v>
      </c>
      <c r="H22" s="289">
        <f t="shared" ref="H22:H28" si="4">C22+F22</f>
        <v>2</v>
      </c>
      <c r="I22" s="289">
        <v>149</v>
      </c>
      <c r="J22" s="289">
        <v>217</v>
      </c>
      <c r="K22" s="289">
        <v>2477373</v>
      </c>
      <c r="L22" s="289">
        <v>37214</v>
      </c>
      <c r="N22" s="290"/>
    </row>
    <row r="23" spans="1:14" s="84" customFormat="1" x14ac:dyDescent="0.2">
      <c r="A23" s="28" t="s">
        <v>42</v>
      </c>
      <c r="B23" s="298">
        <v>0</v>
      </c>
      <c r="C23" s="298">
        <v>0</v>
      </c>
      <c r="D23" s="329" t="str">
        <f t="shared" si="0"/>
        <v/>
      </c>
      <c r="E23" s="298">
        <v>45</v>
      </c>
      <c r="F23" s="298">
        <v>0</v>
      </c>
      <c r="G23" s="329">
        <f t="shared" si="1"/>
        <v>0</v>
      </c>
      <c r="H23" s="298">
        <f t="shared" si="4"/>
        <v>0</v>
      </c>
      <c r="I23" s="298">
        <v>41</v>
      </c>
      <c r="J23" s="298">
        <v>45</v>
      </c>
      <c r="K23" s="298">
        <v>0</v>
      </c>
      <c r="L23" s="298">
        <v>0</v>
      </c>
      <c r="N23" s="183"/>
    </row>
    <row r="24" spans="1:14" x14ac:dyDescent="0.2">
      <c r="A24" s="28" t="s">
        <v>43</v>
      </c>
      <c r="B24" s="298">
        <v>1</v>
      </c>
      <c r="C24" s="298">
        <v>0</v>
      </c>
      <c r="D24" s="184">
        <f t="shared" si="0"/>
        <v>0</v>
      </c>
      <c r="E24" s="298">
        <v>9</v>
      </c>
      <c r="F24" s="298">
        <v>0</v>
      </c>
      <c r="G24" s="184">
        <f t="shared" si="1"/>
        <v>0</v>
      </c>
      <c r="H24" s="296">
        <f t="shared" si="4"/>
        <v>0</v>
      </c>
      <c r="I24" s="297">
        <v>8</v>
      </c>
      <c r="J24" s="296">
        <v>10</v>
      </c>
      <c r="K24" s="298">
        <v>0</v>
      </c>
      <c r="L24" s="298">
        <v>0</v>
      </c>
      <c r="N24" s="290"/>
    </row>
    <row r="25" spans="1:14" x14ac:dyDescent="0.2">
      <c r="A25" s="28" t="s">
        <v>44</v>
      </c>
      <c r="B25" s="298">
        <v>0</v>
      </c>
      <c r="C25" s="298">
        <v>0</v>
      </c>
      <c r="D25" s="184" t="str">
        <f t="shared" si="0"/>
        <v/>
      </c>
      <c r="E25" s="298">
        <v>15</v>
      </c>
      <c r="F25" s="298">
        <v>0</v>
      </c>
      <c r="G25" s="184">
        <f t="shared" si="1"/>
        <v>0</v>
      </c>
      <c r="H25" s="296">
        <f t="shared" si="4"/>
        <v>0</v>
      </c>
      <c r="I25" s="297">
        <v>15</v>
      </c>
      <c r="J25" s="296">
        <v>15</v>
      </c>
      <c r="K25" s="298">
        <v>0</v>
      </c>
      <c r="L25" s="298">
        <v>0</v>
      </c>
      <c r="N25" s="290"/>
    </row>
    <row r="26" spans="1:14" s="187" customFormat="1" x14ac:dyDescent="0.2">
      <c r="A26" s="28" t="s">
        <v>45</v>
      </c>
      <c r="B26" s="298">
        <v>0</v>
      </c>
      <c r="C26" s="298">
        <v>0</v>
      </c>
      <c r="D26" s="184" t="str">
        <f t="shared" si="0"/>
        <v/>
      </c>
      <c r="E26" s="298">
        <v>0</v>
      </c>
      <c r="F26" s="298">
        <v>0</v>
      </c>
      <c r="G26" s="184" t="str">
        <f t="shared" si="1"/>
        <v/>
      </c>
      <c r="H26" s="296">
        <f t="shared" si="4"/>
        <v>0</v>
      </c>
      <c r="I26" s="297">
        <v>0</v>
      </c>
      <c r="J26" s="296">
        <v>0</v>
      </c>
      <c r="K26" s="298">
        <v>0</v>
      </c>
      <c r="L26" s="298">
        <v>0</v>
      </c>
      <c r="N26" s="290"/>
    </row>
    <row r="27" spans="1:14" x14ac:dyDescent="0.2">
      <c r="A27" s="28" t="s">
        <v>46</v>
      </c>
      <c r="B27" s="298">
        <v>0</v>
      </c>
      <c r="C27" s="298">
        <v>0</v>
      </c>
      <c r="D27" s="184" t="str">
        <f t="shared" si="0"/>
        <v/>
      </c>
      <c r="E27" s="298">
        <v>2</v>
      </c>
      <c r="F27" s="298">
        <v>0</v>
      </c>
      <c r="G27" s="184">
        <f t="shared" si="1"/>
        <v>0</v>
      </c>
      <c r="H27" s="296">
        <f t="shared" si="4"/>
        <v>0</v>
      </c>
      <c r="I27" s="297">
        <v>2</v>
      </c>
      <c r="J27" s="296">
        <v>2</v>
      </c>
      <c r="K27" s="298">
        <v>0</v>
      </c>
      <c r="L27" s="298">
        <v>0</v>
      </c>
      <c r="N27" s="290"/>
    </row>
    <row r="28" spans="1:14" x14ac:dyDescent="0.2">
      <c r="A28" s="28" t="s">
        <v>47</v>
      </c>
      <c r="B28" s="298">
        <v>0</v>
      </c>
      <c r="C28" s="298">
        <v>0</v>
      </c>
      <c r="D28" s="184" t="str">
        <f t="shared" si="0"/>
        <v/>
      </c>
      <c r="E28" s="298">
        <v>456</v>
      </c>
      <c r="F28" s="298">
        <v>0</v>
      </c>
      <c r="G28" s="184">
        <f t="shared" si="1"/>
        <v>0</v>
      </c>
      <c r="H28" s="296">
        <f t="shared" si="4"/>
        <v>0</v>
      </c>
      <c r="I28" s="297">
        <v>407</v>
      </c>
      <c r="J28" s="296">
        <v>456</v>
      </c>
      <c r="K28" s="298">
        <v>0</v>
      </c>
      <c r="L28" s="298">
        <v>0</v>
      </c>
      <c r="N28" s="290"/>
    </row>
    <row r="29" spans="1:14" x14ac:dyDescent="0.2">
      <c r="A29" s="28" t="s">
        <v>48</v>
      </c>
      <c r="B29" s="298">
        <v>0</v>
      </c>
      <c r="C29" s="298">
        <v>0</v>
      </c>
      <c r="D29" s="184" t="str">
        <f t="shared" si="0"/>
        <v/>
      </c>
      <c r="E29" s="298">
        <v>0</v>
      </c>
      <c r="F29" s="298">
        <v>0</v>
      </c>
      <c r="G29" s="184" t="str">
        <f t="shared" si="1"/>
        <v/>
      </c>
      <c r="H29" s="296">
        <f t="shared" ref="H29:H35" si="5">C29+F29</f>
        <v>0</v>
      </c>
      <c r="I29" s="297">
        <v>0</v>
      </c>
      <c r="J29" s="296">
        <v>0</v>
      </c>
      <c r="K29" s="298">
        <v>0</v>
      </c>
      <c r="L29" s="298">
        <v>0</v>
      </c>
      <c r="N29" s="290"/>
    </row>
    <row r="30" spans="1:14" x14ac:dyDescent="0.2">
      <c r="A30" s="28" t="s">
        <v>49</v>
      </c>
      <c r="B30" s="298">
        <v>0</v>
      </c>
      <c r="C30" s="298">
        <v>0</v>
      </c>
      <c r="D30" s="184" t="str">
        <f t="shared" si="0"/>
        <v/>
      </c>
      <c r="E30" s="298">
        <v>11</v>
      </c>
      <c r="F30" s="298">
        <v>0</v>
      </c>
      <c r="G30" s="184">
        <f t="shared" si="1"/>
        <v>0</v>
      </c>
      <c r="H30" s="296">
        <f t="shared" si="5"/>
        <v>0</v>
      </c>
      <c r="I30" s="297">
        <v>7</v>
      </c>
      <c r="J30" s="296">
        <v>11</v>
      </c>
      <c r="K30" s="298">
        <v>0</v>
      </c>
      <c r="L30" s="298">
        <v>0</v>
      </c>
      <c r="N30" s="290"/>
    </row>
    <row r="31" spans="1:14" x14ac:dyDescent="0.2">
      <c r="A31" s="28" t="s">
        <v>50</v>
      </c>
      <c r="B31" s="298">
        <v>0</v>
      </c>
      <c r="C31" s="298">
        <v>0</v>
      </c>
      <c r="D31" s="329" t="str">
        <f t="shared" si="0"/>
        <v/>
      </c>
      <c r="E31" s="298">
        <v>52</v>
      </c>
      <c r="F31" s="298">
        <v>0</v>
      </c>
      <c r="G31" s="329">
        <f t="shared" si="1"/>
        <v>0</v>
      </c>
      <c r="H31" s="298">
        <f t="shared" si="5"/>
        <v>0</v>
      </c>
      <c r="I31" s="298">
        <v>52</v>
      </c>
      <c r="J31" s="298">
        <v>52</v>
      </c>
      <c r="K31" s="298">
        <v>0</v>
      </c>
      <c r="L31" s="298">
        <v>0</v>
      </c>
      <c r="N31" s="290"/>
    </row>
    <row r="32" spans="1:14" x14ac:dyDescent="0.2">
      <c r="A32" s="28" t="s">
        <v>51</v>
      </c>
      <c r="B32" s="298">
        <v>12</v>
      </c>
      <c r="C32" s="298">
        <v>1</v>
      </c>
      <c r="D32" s="329">
        <f t="shared" si="0"/>
        <v>8.3333333333333329E-2</v>
      </c>
      <c r="E32" s="298">
        <v>236</v>
      </c>
      <c r="F32" s="298">
        <v>15</v>
      </c>
      <c r="G32" s="329">
        <f t="shared" si="1"/>
        <v>6.3559322033898302E-2</v>
      </c>
      <c r="H32" s="298">
        <f t="shared" si="5"/>
        <v>16</v>
      </c>
      <c r="I32" s="298">
        <v>198</v>
      </c>
      <c r="J32" s="298">
        <v>248</v>
      </c>
      <c r="K32" s="298">
        <v>8617710</v>
      </c>
      <c r="L32" s="298">
        <v>149677</v>
      </c>
      <c r="N32" s="290"/>
    </row>
    <row r="33" spans="1:14" x14ac:dyDescent="0.2">
      <c r="A33" s="28" t="s">
        <v>52</v>
      </c>
      <c r="B33" s="298">
        <v>2</v>
      </c>
      <c r="C33" s="298">
        <v>0</v>
      </c>
      <c r="D33" s="329">
        <f t="shared" si="0"/>
        <v>0</v>
      </c>
      <c r="E33" s="298">
        <v>51</v>
      </c>
      <c r="F33" s="298">
        <v>1</v>
      </c>
      <c r="G33" s="329">
        <f t="shared" si="1"/>
        <v>1.9607843137254902E-2</v>
      </c>
      <c r="H33" s="298">
        <f t="shared" si="5"/>
        <v>1</v>
      </c>
      <c r="I33" s="298">
        <v>39</v>
      </c>
      <c r="J33" s="298">
        <v>53</v>
      </c>
      <c r="K33" s="298">
        <v>20103</v>
      </c>
      <c r="L33" s="298">
        <v>326</v>
      </c>
      <c r="N33" s="290"/>
    </row>
    <row r="34" spans="1:14" s="91" customFormat="1" x14ac:dyDescent="0.2">
      <c r="A34" s="28" t="s">
        <v>53</v>
      </c>
      <c r="B34" s="298">
        <v>343</v>
      </c>
      <c r="C34" s="298">
        <v>12</v>
      </c>
      <c r="D34" s="329">
        <f t="shared" si="0"/>
        <v>3.4985422740524783E-2</v>
      </c>
      <c r="E34" s="298">
        <v>1859</v>
      </c>
      <c r="F34" s="298">
        <v>53</v>
      </c>
      <c r="G34" s="329">
        <f t="shared" si="1"/>
        <v>2.8509951586874662E-2</v>
      </c>
      <c r="H34" s="298">
        <f t="shared" si="5"/>
        <v>65</v>
      </c>
      <c r="I34" s="298">
        <v>1679</v>
      </c>
      <c r="J34" s="298">
        <v>2202</v>
      </c>
      <c r="K34" s="298">
        <v>11501786</v>
      </c>
      <c r="L34" s="298">
        <v>252928</v>
      </c>
      <c r="N34" s="290"/>
    </row>
    <row r="35" spans="1:14" x14ac:dyDescent="0.2">
      <c r="A35" s="28" t="s">
        <v>54</v>
      </c>
      <c r="B35" s="298">
        <v>0</v>
      </c>
      <c r="C35" s="298">
        <v>0</v>
      </c>
      <c r="D35" s="329" t="str">
        <f t="shared" si="0"/>
        <v/>
      </c>
      <c r="E35" s="298">
        <v>2</v>
      </c>
      <c r="F35" s="298">
        <v>0</v>
      </c>
      <c r="G35" s="329">
        <f t="shared" si="1"/>
        <v>0</v>
      </c>
      <c r="H35" s="298">
        <f t="shared" si="5"/>
        <v>0</v>
      </c>
      <c r="I35" s="298">
        <v>2</v>
      </c>
      <c r="J35" s="298">
        <v>2</v>
      </c>
      <c r="K35" s="298">
        <v>0</v>
      </c>
      <c r="L35" s="298">
        <v>0</v>
      </c>
      <c r="N35" s="290"/>
    </row>
    <row r="36" spans="1:14" x14ac:dyDescent="0.2">
      <c r="A36" s="28" t="s">
        <v>55</v>
      </c>
      <c r="B36" s="298">
        <v>11</v>
      </c>
      <c r="C36" s="298">
        <v>0</v>
      </c>
      <c r="D36" s="329">
        <f t="shared" si="0"/>
        <v>0</v>
      </c>
      <c r="E36" s="298">
        <v>223</v>
      </c>
      <c r="F36" s="298">
        <v>5</v>
      </c>
      <c r="G36" s="329">
        <f t="shared" si="1"/>
        <v>2.2421524663677129E-2</v>
      </c>
      <c r="H36" s="298">
        <f>C36+F36</f>
        <v>5</v>
      </c>
      <c r="I36" s="298">
        <v>199</v>
      </c>
      <c r="J36" s="298">
        <v>234</v>
      </c>
      <c r="K36" s="298">
        <v>7879733</v>
      </c>
      <c r="L36" s="298">
        <v>133730</v>
      </c>
      <c r="N36" s="290"/>
    </row>
    <row r="37" spans="1:14" x14ac:dyDescent="0.2">
      <c r="A37" s="28" t="s">
        <v>56</v>
      </c>
      <c r="B37" s="298">
        <v>0</v>
      </c>
      <c r="C37" s="298">
        <v>0</v>
      </c>
      <c r="D37" s="184" t="str">
        <f t="shared" si="0"/>
        <v/>
      </c>
      <c r="E37" s="298">
        <v>9</v>
      </c>
      <c r="F37" s="298">
        <v>0</v>
      </c>
      <c r="G37" s="184">
        <f t="shared" si="1"/>
        <v>0</v>
      </c>
      <c r="H37" s="296">
        <f>C37+F37</f>
        <v>0</v>
      </c>
      <c r="I37" s="297">
        <v>8</v>
      </c>
      <c r="J37" s="296">
        <v>9</v>
      </c>
      <c r="K37" s="298">
        <v>0</v>
      </c>
      <c r="L37" s="298">
        <v>0</v>
      </c>
      <c r="N37" s="290"/>
    </row>
    <row r="38" spans="1:14" x14ac:dyDescent="0.2">
      <c r="A38" s="28" t="s">
        <v>57</v>
      </c>
      <c r="B38" s="298"/>
      <c r="C38" s="289">
        <v>0</v>
      </c>
      <c r="D38" s="333" t="str">
        <f t="shared" si="0"/>
        <v/>
      </c>
      <c r="E38" s="289"/>
      <c r="F38" s="289">
        <v>0</v>
      </c>
      <c r="G38" s="333" t="str">
        <f t="shared" si="1"/>
        <v/>
      </c>
      <c r="H38" s="289">
        <f>C38+F38</f>
        <v>0</v>
      </c>
      <c r="I38" s="289"/>
      <c r="J38" s="289"/>
      <c r="K38" s="289">
        <v>0</v>
      </c>
      <c r="L38" s="289">
        <v>0</v>
      </c>
      <c r="N38" s="290"/>
    </row>
    <row r="39" spans="1:14" x14ac:dyDescent="0.2">
      <c r="A39" s="28" t="s">
        <v>58</v>
      </c>
      <c r="B39" s="298">
        <v>0</v>
      </c>
      <c r="C39" s="298">
        <v>0</v>
      </c>
      <c r="D39" s="184" t="str">
        <f t="shared" si="0"/>
        <v/>
      </c>
      <c r="E39" s="298">
        <v>0</v>
      </c>
      <c r="F39" s="298">
        <v>0</v>
      </c>
      <c r="G39" s="184" t="str">
        <f t="shared" si="1"/>
        <v/>
      </c>
      <c r="H39" s="296">
        <f t="shared" ref="H39:H45" si="6">C39+F39</f>
        <v>0</v>
      </c>
      <c r="I39" s="297">
        <v>0</v>
      </c>
      <c r="J39" s="296">
        <v>0</v>
      </c>
      <c r="K39" s="298">
        <v>0</v>
      </c>
      <c r="L39" s="298">
        <v>0</v>
      </c>
      <c r="N39" s="290"/>
    </row>
    <row r="40" spans="1:14" x14ac:dyDescent="0.2">
      <c r="A40" s="28" t="s">
        <v>59</v>
      </c>
      <c r="B40" s="298">
        <v>14</v>
      </c>
      <c r="C40" s="298">
        <v>0</v>
      </c>
      <c r="D40" s="329">
        <f t="shared" si="0"/>
        <v>0</v>
      </c>
      <c r="E40" s="298">
        <v>412</v>
      </c>
      <c r="F40" s="298">
        <v>7</v>
      </c>
      <c r="G40" s="329">
        <f t="shared" si="1"/>
        <v>1.6990291262135922E-2</v>
      </c>
      <c r="H40" s="298">
        <f t="shared" si="6"/>
        <v>7</v>
      </c>
      <c r="I40" s="298">
        <v>334</v>
      </c>
      <c r="J40" s="298">
        <v>426</v>
      </c>
      <c r="K40" s="298">
        <v>259569</v>
      </c>
      <c r="L40" s="298">
        <v>5028</v>
      </c>
      <c r="N40" s="290"/>
    </row>
    <row r="41" spans="1:14" x14ac:dyDescent="0.2">
      <c r="A41" s="28" t="s">
        <v>60</v>
      </c>
      <c r="B41" s="298">
        <v>390</v>
      </c>
      <c r="C41" s="298">
        <v>4</v>
      </c>
      <c r="D41" s="329">
        <f t="shared" si="0"/>
        <v>1.0256410256410256E-2</v>
      </c>
      <c r="E41" s="298">
        <v>1699</v>
      </c>
      <c r="F41" s="298">
        <v>80</v>
      </c>
      <c r="G41" s="329">
        <f t="shared" si="1"/>
        <v>4.7086521483225424E-2</v>
      </c>
      <c r="H41" s="298">
        <f t="shared" si="6"/>
        <v>84</v>
      </c>
      <c r="I41" s="298">
        <v>1380</v>
      </c>
      <c r="J41" s="298">
        <v>2089</v>
      </c>
      <c r="K41" s="298">
        <v>28886953</v>
      </c>
      <c r="L41" s="298">
        <v>507890</v>
      </c>
      <c r="N41" s="290"/>
    </row>
    <row r="42" spans="1:14" x14ac:dyDescent="0.2">
      <c r="A42" s="28" t="s">
        <v>61</v>
      </c>
      <c r="B42" s="298">
        <v>3</v>
      </c>
      <c r="C42" s="298">
        <v>0</v>
      </c>
      <c r="D42" s="184">
        <f t="shared" si="0"/>
        <v>0</v>
      </c>
      <c r="E42" s="298">
        <v>202</v>
      </c>
      <c r="F42" s="298">
        <v>3</v>
      </c>
      <c r="G42" s="184">
        <f t="shared" si="1"/>
        <v>1.4851485148514851E-2</v>
      </c>
      <c r="H42" s="296">
        <f t="shared" si="6"/>
        <v>3</v>
      </c>
      <c r="I42" s="297">
        <v>195</v>
      </c>
      <c r="J42" s="296">
        <v>205</v>
      </c>
      <c r="K42" s="298">
        <v>555440</v>
      </c>
      <c r="L42" s="298">
        <v>11074</v>
      </c>
      <c r="N42" s="290"/>
    </row>
    <row r="43" spans="1:14" x14ac:dyDescent="0.2">
      <c r="A43" s="28" t="s">
        <v>62</v>
      </c>
      <c r="B43" s="298">
        <v>0</v>
      </c>
      <c r="C43" s="298">
        <v>0</v>
      </c>
      <c r="D43" s="184" t="str">
        <f t="shared" si="0"/>
        <v/>
      </c>
      <c r="E43" s="298">
        <v>6</v>
      </c>
      <c r="F43" s="298">
        <v>0</v>
      </c>
      <c r="G43" s="184">
        <f t="shared" si="1"/>
        <v>0</v>
      </c>
      <c r="H43" s="296">
        <f t="shared" si="6"/>
        <v>0</v>
      </c>
      <c r="I43" s="297">
        <v>4</v>
      </c>
      <c r="J43" s="296">
        <v>6</v>
      </c>
      <c r="K43" s="298">
        <v>0</v>
      </c>
      <c r="L43" s="298">
        <v>0</v>
      </c>
      <c r="N43" s="290"/>
    </row>
    <row r="44" spans="1:14" x14ac:dyDescent="0.2">
      <c r="A44" s="28" t="s">
        <v>63</v>
      </c>
      <c r="B44" s="298">
        <v>0</v>
      </c>
      <c r="C44" s="298">
        <v>0</v>
      </c>
      <c r="D44" s="184" t="str">
        <f t="shared" si="0"/>
        <v/>
      </c>
      <c r="E44" s="298">
        <v>4</v>
      </c>
      <c r="F44" s="298">
        <v>0</v>
      </c>
      <c r="G44" s="184">
        <f t="shared" si="1"/>
        <v>0</v>
      </c>
      <c r="H44" s="296">
        <f t="shared" si="6"/>
        <v>0</v>
      </c>
      <c r="I44" s="297">
        <v>4</v>
      </c>
      <c r="J44" s="296">
        <v>4</v>
      </c>
      <c r="K44" s="298">
        <v>0</v>
      </c>
      <c r="L44" s="298">
        <v>0</v>
      </c>
      <c r="N44" s="290"/>
    </row>
    <row r="45" spans="1:14" x14ac:dyDescent="0.2">
      <c r="A45" s="28" t="s">
        <v>64</v>
      </c>
      <c r="B45" s="298">
        <v>34</v>
      </c>
      <c r="C45" s="298">
        <v>0</v>
      </c>
      <c r="D45" s="184">
        <f t="shared" si="0"/>
        <v>0</v>
      </c>
      <c r="E45" s="298">
        <v>2</v>
      </c>
      <c r="F45" s="298">
        <v>0</v>
      </c>
      <c r="G45" s="184">
        <f t="shared" si="1"/>
        <v>0</v>
      </c>
      <c r="H45" s="296">
        <f t="shared" si="6"/>
        <v>0</v>
      </c>
      <c r="I45" s="297">
        <v>35</v>
      </c>
      <c r="J45" s="296">
        <v>36</v>
      </c>
      <c r="K45" s="298">
        <v>0</v>
      </c>
      <c r="L45" s="298">
        <v>0</v>
      </c>
      <c r="N45" s="290"/>
    </row>
    <row r="46" spans="1:14" x14ac:dyDescent="0.2">
      <c r="A46" s="28" t="s">
        <v>65</v>
      </c>
      <c r="B46" s="298">
        <v>39</v>
      </c>
      <c r="C46" s="298">
        <v>0</v>
      </c>
      <c r="D46" s="184">
        <f t="shared" si="0"/>
        <v>0</v>
      </c>
      <c r="E46" s="298">
        <v>437</v>
      </c>
      <c r="F46" s="298">
        <v>1</v>
      </c>
      <c r="G46" s="184">
        <f t="shared" si="1"/>
        <v>2.2883295194508009E-3</v>
      </c>
      <c r="H46" s="296">
        <f t="shared" ref="H46:H64" si="7">C46+F46</f>
        <v>1</v>
      </c>
      <c r="I46" s="297">
        <v>420</v>
      </c>
      <c r="J46" s="296">
        <v>476</v>
      </c>
      <c r="K46" s="298">
        <v>0</v>
      </c>
      <c r="L46" s="298">
        <v>0</v>
      </c>
      <c r="N46" s="290"/>
    </row>
    <row r="47" spans="1:14" x14ac:dyDescent="0.2">
      <c r="A47" s="28" t="s">
        <v>66</v>
      </c>
      <c r="B47" s="298">
        <v>88</v>
      </c>
      <c r="C47" s="298">
        <v>77</v>
      </c>
      <c r="D47" s="329">
        <f t="shared" si="0"/>
        <v>0.875</v>
      </c>
      <c r="E47" s="298">
        <v>557</v>
      </c>
      <c r="F47" s="298">
        <v>13</v>
      </c>
      <c r="G47" s="329">
        <f t="shared" si="1"/>
        <v>2.333931777378815E-2</v>
      </c>
      <c r="H47" s="298">
        <f t="shared" si="7"/>
        <v>90</v>
      </c>
      <c r="I47" s="298">
        <v>527</v>
      </c>
      <c r="J47" s="298">
        <v>645</v>
      </c>
      <c r="K47" s="298">
        <v>2497935</v>
      </c>
      <c r="L47" s="298">
        <v>41356</v>
      </c>
      <c r="N47" s="290"/>
    </row>
    <row r="48" spans="1:14" x14ac:dyDescent="0.2">
      <c r="A48" s="28" t="s">
        <v>67</v>
      </c>
      <c r="B48" s="298">
        <v>31</v>
      </c>
      <c r="C48" s="298">
        <v>2</v>
      </c>
      <c r="D48" s="329">
        <f t="shared" si="0"/>
        <v>6.4516129032258063E-2</v>
      </c>
      <c r="E48" s="298">
        <v>279</v>
      </c>
      <c r="F48" s="298">
        <v>9</v>
      </c>
      <c r="G48" s="329">
        <f t="shared" si="1"/>
        <v>3.2258064516129031E-2</v>
      </c>
      <c r="H48" s="298">
        <f t="shared" si="7"/>
        <v>11</v>
      </c>
      <c r="I48" s="298">
        <v>258</v>
      </c>
      <c r="J48" s="298">
        <v>310</v>
      </c>
      <c r="K48" s="298">
        <v>3492156</v>
      </c>
      <c r="L48" s="298">
        <v>74078</v>
      </c>
      <c r="N48" s="290"/>
    </row>
    <row r="49" spans="1:14" s="187" customFormat="1" x14ac:dyDescent="0.2">
      <c r="A49" s="188" t="s">
        <v>68</v>
      </c>
      <c r="B49" s="298">
        <v>8</v>
      </c>
      <c r="C49" s="298">
        <v>0</v>
      </c>
      <c r="D49" s="329">
        <f t="shared" si="0"/>
        <v>0</v>
      </c>
      <c r="E49" s="298">
        <v>344</v>
      </c>
      <c r="F49" s="298">
        <v>0</v>
      </c>
      <c r="G49" s="329">
        <f t="shared" si="1"/>
        <v>0</v>
      </c>
      <c r="H49" s="298">
        <f t="shared" si="7"/>
        <v>0</v>
      </c>
      <c r="I49" s="298">
        <v>331</v>
      </c>
      <c r="J49" s="298">
        <v>352</v>
      </c>
      <c r="K49" s="298">
        <v>0</v>
      </c>
      <c r="L49" s="298">
        <v>0</v>
      </c>
      <c r="N49" s="290"/>
    </row>
    <row r="50" spans="1:14" x14ac:dyDescent="0.2">
      <c r="A50" s="28" t="s">
        <v>69</v>
      </c>
      <c r="B50" s="298">
        <v>13</v>
      </c>
      <c r="C50" s="298">
        <v>0</v>
      </c>
      <c r="D50" s="329">
        <f t="shared" si="0"/>
        <v>0</v>
      </c>
      <c r="E50" s="298">
        <v>120</v>
      </c>
      <c r="F50" s="298">
        <v>1</v>
      </c>
      <c r="G50" s="329">
        <f t="shared" si="1"/>
        <v>8.3333333333333332E-3</v>
      </c>
      <c r="H50" s="298">
        <f t="shared" si="7"/>
        <v>1</v>
      </c>
      <c r="I50" s="298">
        <v>109</v>
      </c>
      <c r="J50" s="298">
        <v>133</v>
      </c>
      <c r="K50" s="298">
        <v>416566</v>
      </c>
      <c r="L50" s="298">
        <v>6583</v>
      </c>
      <c r="N50" s="290"/>
    </row>
    <row r="51" spans="1:14" x14ac:dyDescent="0.2">
      <c r="A51" s="28" t="s">
        <v>70</v>
      </c>
      <c r="B51" s="298">
        <v>6</v>
      </c>
      <c r="C51" s="298">
        <v>1</v>
      </c>
      <c r="D51" s="329">
        <f t="shared" si="0"/>
        <v>0.16666666666666666</v>
      </c>
      <c r="E51" s="298">
        <v>62</v>
      </c>
      <c r="F51" s="298">
        <v>0</v>
      </c>
      <c r="G51" s="329">
        <f t="shared" si="1"/>
        <v>0</v>
      </c>
      <c r="H51" s="298">
        <f t="shared" si="7"/>
        <v>1</v>
      </c>
      <c r="I51" s="298">
        <v>49</v>
      </c>
      <c r="J51" s="298">
        <v>68</v>
      </c>
      <c r="K51" s="298">
        <v>30206</v>
      </c>
      <c r="L51" s="298">
        <v>104</v>
      </c>
      <c r="N51" s="290"/>
    </row>
    <row r="52" spans="1:14" x14ac:dyDescent="0.2">
      <c r="A52" s="28" t="s">
        <v>71</v>
      </c>
      <c r="B52" s="298">
        <v>1</v>
      </c>
      <c r="C52" s="298">
        <v>0</v>
      </c>
      <c r="D52" s="329">
        <f t="shared" si="0"/>
        <v>0</v>
      </c>
      <c r="E52" s="298">
        <v>18</v>
      </c>
      <c r="F52" s="298">
        <v>0</v>
      </c>
      <c r="G52" s="329">
        <f t="shared" si="1"/>
        <v>0</v>
      </c>
      <c r="H52" s="298">
        <f t="shared" si="7"/>
        <v>0</v>
      </c>
      <c r="I52" s="298">
        <v>19</v>
      </c>
      <c r="J52" s="298">
        <v>19</v>
      </c>
      <c r="K52" s="298">
        <v>0</v>
      </c>
      <c r="L52" s="298">
        <v>0</v>
      </c>
      <c r="N52" s="290"/>
    </row>
    <row r="53" spans="1:14" x14ac:dyDescent="0.2">
      <c r="A53" s="28" t="s">
        <v>72</v>
      </c>
      <c r="B53" s="298">
        <v>197</v>
      </c>
      <c r="C53" s="298">
        <v>14</v>
      </c>
      <c r="D53" s="329">
        <f t="shared" si="0"/>
        <v>7.1065989847715741E-2</v>
      </c>
      <c r="E53" s="298">
        <v>3913</v>
      </c>
      <c r="F53" s="298">
        <v>79</v>
      </c>
      <c r="G53" s="329">
        <f t="shared" si="1"/>
        <v>2.0189113212369027E-2</v>
      </c>
      <c r="H53" s="298">
        <f t="shared" si="7"/>
        <v>93</v>
      </c>
      <c r="I53" s="298">
        <v>2482</v>
      </c>
      <c r="J53" s="298">
        <v>4110</v>
      </c>
      <c r="K53" s="298">
        <v>74023785</v>
      </c>
      <c r="L53" s="298">
        <v>1394611</v>
      </c>
      <c r="N53" s="290"/>
    </row>
    <row r="54" spans="1:14" x14ac:dyDescent="0.2">
      <c r="A54" s="28" t="s">
        <v>73</v>
      </c>
      <c r="B54" s="298">
        <v>4</v>
      </c>
      <c r="C54" s="298">
        <v>0</v>
      </c>
      <c r="D54" s="329">
        <f t="shared" si="0"/>
        <v>0</v>
      </c>
      <c r="E54" s="298">
        <v>575</v>
      </c>
      <c r="F54" s="298">
        <v>14</v>
      </c>
      <c r="G54" s="329">
        <f t="shared" si="1"/>
        <v>2.4347826086956521E-2</v>
      </c>
      <c r="H54" s="298">
        <f t="shared" si="7"/>
        <v>14</v>
      </c>
      <c r="I54" s="298">
        <v>332</v>
      </c>
      <c r="J54" s="298">
        <v>579</v>
      </c>
      <c r="K54" s="298">
        <v>5389661</v>
      </c>
      <c r="L54" s="298">
        <v>86295</v>
      </c>
      <c r="N54" s="290"/>
    </row>
    <row r="55" spans="1:14" s="286" customFormat="1" x14ac:dyDescent="0.2">
      <c r="A55" s="188" t="s">
        <v>74</v>
      </c>
      <c r="B55" s="298">
        <v>420</v>
      </c>
      <c r="C55" s="298">
        <v>7</v>
      </c>
      <c r="D55" s="329">
        <f t="shared" si="0"/>
        <v>1.6666666666666666E-2</v>
      </c>
      <c r="E55" s="298">
        <v>3887</v>
      </c>
      <c r="F55" s="298">
        <v>323</v>
      </c>
      <c r="G55" s="329">
        <f t="shared" si="1"/>
        <v>8.3097504502186781E-2</v>
      </c>
      <c r="H55" s="298">
        <f t="shared" si="7"/>
        <v>330</v>
      </c>
      <c r="I55" s="298">
        <v>3977</v>
      </c>
      <c r="J55" s="298">
        <v>4307</v>
      </c>
      <c r="K55" s="298">
        <v>113809437</v>
      </c>
      <c r="L55" s="298">
        <v>2419346</v>
      </c>
      <c r="N55" s="290"/>
    </row>
    <row r="56" spans="1:14" x14ac:dyDescent="0.2">
      <c r="A56" s="28" t="s">
        <v>75</v>
      </c>
      <c r="B56" s="298">
        <v>71</v>
      </c>
      <c r="C56" s="298">
        <v>4</v>
      </c>
      <c r="D56" s="329">
        <f t="shared" si="0"/>
        <v>5.6338028169014086E-2</v>
      </c>
      <c r="E56" s="298">
        <v>606</v>
      </c>
      <c r="F56" s="298">
        <v>21</v>
      </c>
      <c r="G56" s="329">
        <f t="shared" si="1"/>
        <v>3.4653465346534656E-2</v>
      </c>
      <c r="H56" s="298">
        <f t="shared" si="7"/>
        <v>25</v>
      </c>
      <c r="I56" s="298">
        <v>513</v>
      </c>
      <c r="J56" s="298">
        <v>677</v>
      </c>
      <c r="K56" s="298">
        <v>3344475</v>
      </c>
      <c r="L56" s="298">
        <v>38215</v>
      </c>
      <c r="N56" s="290"/>
    </row>
    <row r="57" spans="1:14" x14ac:dyDescent="0.2">
      <c r="A57" s="28" t="s">
        <v>76</v>
      </c>
      <c r="B57" s="298">
        <v>59</v>
      </c>
      <c r="C57" s="298">
        <v>7</v>
      </c>
      <c r="D57" s="329">
        <f t="shared" si="0"/>
        <v>0.11864406779661017</v>
      </c>
      <c r="E57" s="298">
        <v>1637</v>
      </c>
      <c r="F57" s="298">
        <v>49</v>
      </c>
      <c r="G57" s="329">
        <f t="shared" si="1"/>
        <v>2.9932803909590716E-2</v>
      </c>
      <c r="H57" s="298">
        <f t="shared" si="7"/>
        <v>56</v>
      </c>
      <c r="I57" s="298">
        <v>890</v>
      </c>
      <c r="J57" s="298">
        <v>1696</v>
      </c>
      <c r="K57" s="298">
        <v>16485503</v>
      </c>
      <c r="L57" s="298">
        <v>351940</v>
      </c>
      <c r="N57" s="290"/>
    </row>
    <row r="58" spans="1:14" x14ac:dyDescent="0.2">
      <c r="A58" s="28" t="s">
        <v>77</v>
      </c>
      <c r="B58" s="298">
        <v>28</v>
      </c>
      <c r="C58" s="298">
        <v>0</v>
      </c>
      <c r="D58" s="329">
        <f t="shared" si="0"/>
        <v>0</v>
      </c>
      <c r="E58" s="298">
        <v>720</v>
      </c>
      <c r="F58" s="298">
        <v>12</v>
      </c>
      <c r="G58" s="329">
        <f t="shared" si="1"/>
        <v>1.6666666666666666E-2</v>
      </c>
      <c r="H58" s="298">
        <f t="shared" si="7"/>
        <v>12</v>
      </c>
      <c r="I58" s="298">
        <v>500</v>
      </c>
      <c r="J58" s="298">
        <v>748</v>
      </c>
      <c r="K58" s="298">
        <v>1625813</v>
      </c>
      <c r="L58" s="298">
        <v>25244</v>
      </c>
      <c r="N58" s="290"/>
    </row>
    <row r="59" spans="1:14" x14ac:dyDescent="0.2">
      <c r="A59" s="28" t="s">
        <v>78</v>
      </c>
      <c r="B59" s="298">
        <v>41</v>
      </c>
      <c r="C59" s="298">
        <v>0</v>
      </c>
      <c r="D59" s="329">
        <f t="shared" si="0"/>
        <v>0</v>
      </c>
      <c r="E59" s="298">
        <v>114</v>
      </c>
      <c r="F59" s="298">
        <v>0</v>
      </c>
      <c r="G59" s="329">
        <f t="shared" si="1"/>
        <v>0</v>
      </c>
      <c r="H59" s="298">
        <f t="shared" si="7"/>
        <v>0</v>
      </c>
      <c r="I59" s="298">
        <v>117</v>
      </c>
      <c r="J59" s="298">
        <v>155</v>
      </c>
      <c r="K59" s="298">
        <v>0</v>
      </c>
      <c r="L59" s="298">
        <v>0</v>
      </c>
      <c r="N59" s="290"/>
    </row>
    <row r="60" spans="1:14" s="187" customFormat="1" x14ac:dyDescent="0.2">
      <c r="A60" s="188" t="s">
        <v>79</v>
      </c>
      <c r="B60" s="298">
        <v>3</v>
      </c>
      <c r="C60" s="298">
        <v>0</v>
      </c>
      <c r="D60" s="329">
        <f t="shared" si="0"/>
        <v>0</v>
      </c>
      <c r="E60" s="298">
        <v>131</v>
      </c>
      <c r="F60" s="298">
        <v>5</v>
      </c>
      <c r="G60" s="329">
        <f t="shared" si="1"/>
        <v>3.8167938931297711E-2</v>
      </c>
      <c r="H60" s="298">
        <f t="shared" si="7"/>
        <v>5</v>
      </c>
      <c r="I60" s="298">
        <v>122</v>
      </c>
      <c r="J60" s="298">
        <v>134</v>
      </c>
      <c r="K60" s="298">
        <v>2065421</v>
      </c>
      <c r="L60" s="298">
        <v>11133</v>
      </c>
      <c r="N60" s="290"/>
    </row>
    <row r="61" spans="1:14" x14ac:dyDescent="0.2">
      <c r="A61" s="28" t="s">
        <v>80</v>
      </c>
      <c r="B61" s="298">
        <v>344</v>
      </c>
      <c r="C61" s="298">
        <v>3</v>
      </c>
      <c r="D61" s="184">
        <f t="shared" si="0"/>
        <v>8.7209302325581394E-3</v>
      </c>
      <c r="E61" s="298">
        <v>493</v>
      </c>
      <c r="F61" s="298">
        <v>34</v>
      </c>
      <c r="G61" s="184">
        <f t="shared" si="1"/>
        <v>6.8965517241379309E-2</v>
      </c>
      <c r="H61" s="296">
        <f t="shared" si="7"/>
        <v>37</v>
      </c>
      <c r="I61" s="297">
        <v>648</v>
      </c>
      <c r="J61" s="296">
        <v>837</v>
      </c>
      <c r="K61" s="298">
        <v>9930050</v>
      </c>
      <c r="L61" s="298">
        <v>242154</v>
      </c>
      <c r="N61" s="290"/>
    </row>
    <row r="62" spans="1:14" x14ac:dyDescent="0.2">
      <c r="A62" s="28" t="s">
        <v>81</v>
      </c>
      <c r="B62" s="298">
        <v>3</v>
      </c>
      <c r="C62" s="298">
        <v>0</v>
      </c>
      <c r="D62" s="184">
        <f t="shared" si="0"/>
        <v>0</v>
      </c>
      <c r="E62" s="298">
        <v>41</v>
      </c>
      <c r="F62" s="298">
        <v>0</v>
      </c>
      <c r="G62" s="184">
        <f t="shared" si="1"/>
        <v>0</v>
      </c>
      <c r="H62" s="296">
        <f t="shared" si="7"/>
        <v>0</v>
      </c>
      <c r="I62" s="297">
        <v>38</v>
      </c>
      <c r="J62" s="296">
        <v>44</v>
      </c>
      <c r="K62" s="298">
        <v>0</v>
      </c>
      <c r="L62" s="298">
        <v>0</v>
      </c>
      <c r="N62" s="290"/>
    </row>
    <row r="63" spans="1:14" x14ac:dyDescent="0.2">
      <c r="A63" s="28" t="s">
        <v>82</v>
      </c>
      <c r="B63" s="298">
        <v>22</v>
      </c>
      <c r="C63" s="298">
        <v>2</v>
      </c>
      <c r="D63" s="329">
        <f t="shared" si="0"/>
        <v>9.0909090909090912E-2</v>
      </c>
      <c r="E63" s="298">
        <v>518</v>
      </c>
      <c r="F63" s="298">
        <v>41</v>
      </c>
      <c r="G63" s="329">
        <f t="shared" si="1"/>
        <v>7.9150579150579145E-2</v>
      </c>
      <c r="H63" s="298">
        <f t="shared" si="7"/>
        <v>43</v>
      </c>
      <c r="I63" s="298">
        <v>338</v>
      </c>
      <c r="J63" s="298">
        <v>540</v>
      </c>
      <c r="K63" s="298">
        <v>54708981</v>
      </c>
      <c r="L63" s="298">
        <v>171710</v>
      </c>
      <c r="N63" s="290"/>
    </row>
    <row r="64" spans="1:14" x14ac:dyDescent="0.2">
      <c r="A64" s="28" t="s">
        <v>83</v>
      </c>
      <c r="B64" s="298">
        <v>32</v>
      </c>
      <c r="C64" s="298">
        <v>0</v>
      </c>
      <c r="D64" s="329">
        <f t="shared" si="0"/>
        <v>0</v>
      </c>
      <c r="E64" s="298">
        <v>984</v>
      </c>
      <c r="F64" s="298">
        <v>39</v>
      </c>
      <c r="G64" s="329">
        <f t="shared" si="1"/>
        <v>3.9634146341463415E-2</v>
      </c>
      <c r="H64" s="298">
        <f t="shared" si="7"/>
        <v>39</v>
      </c>
      <c r="I64" s="298">
        <v>603</v>
      </c>
      <c r="J64" s="298">
        <v>1016</v>
      </c>
      <c r="K64" s="298">
        <v>9735933</v>
      </c>
      <c r="L64" s="298">
        <v>175215</v>
      </c>
      <c r="N64" s="290"/>
    </row>
    <row r="65" spans="1:14" x14ac:dyDescent="0.2">
      <c r="A65" s="28" t="s">
        <v>84</v>
      </c>
      <c r="B65" s="298">
        <v>0</v>
      </c>
      <c r="C65" s="298">
        <v>0</v>
      </c>
      <c r="D65" s="184" t="str">
        <f t="shared" si="0"/>
        <v/>
      </c>
      <c r="E65" s="298">
        <v>36</v>
      </c>
      <c r="F65" s="298">
        <v>1</v>
      </c>
      <c r="G65" s="184">
        <f t="shared" si="1"/>
        <v>2.7777777777777776E-2</v>
      </c>
      <c r="H65" s="296">
        <f t="shared" ref="H65:H73" si="8">C65+F65</f>
        <v>1</v>
      </c>
      <c r="I65" s="297">
        <v>32</v>
      </c>
      <c r="J65" s="296">
        <v>36</v>
      </c>
      <c r="K65" s="298">
        <v>16800</v>
      </c>
      <c r="L65" s="298">
        <v>207</v>
      </c>
      <c r="N65" s="290"/>
    </row>
    <row r="66" spans="1:14" x14ac:dyDescent="0.2">
      <c r="A66" s="28" t="s">
        <v>85</v>
      </c>
      <c r="B66" s="298">
        <v>2</v>
      </c>
      <c r="C66" s="298">
        <v>0</v>
      </c>
      <c r="D66" s="184">
        <f t="shared" si="0"/>
        <v>0</v>
      </c>
      <c r="E66" s="298">
        <v>20</v>
      </c>
      <c r="F66" s="298">
        <v>1</v>
      </c>
      <c r="G66" s="184">
        <f t="shared" si="1"/>
        <v>0.05</v>
      </c>
      <c r="H66" s="296">
        <f t="shared" si="8"/>
        <v>1</v>
      </c>
      <c r="I66" s="297">
        <v>13</v>
      </c>
      <c r="J66" s="296">
        <v>22</v>
      </c>
      <c r="K66" s="298">
        <v>32573</v>
      </c>
      <c r="L66" s="298">
        <v>766</v>
      </c>
      <c r="N66" s="290"/>
    </row>
    <row r="67" spans="1:14" s="84" customFormat="1" x14ac:dyDescent="0.2">
      <c r="A67" s="28" t="s">
        <v>86</v>
      </c>
      <c r="B67" s="298">
        <v>0</v>
      </c>
      <c r="C67" s="298">
        <v>0</v>
      </c>
      <c r="D67" s="184" t="str">
        <f t="shared" si="0"/>
        <v/>
      </c>
      <c r="E67" s="298">
        <v>5</v>
      </c>
      <c r="F67" s="298">
        <v>0</v>
      </c>
      <c r="G67" s="184">
        <f t="shared" si="1"/>
        <v>0</v>
      </c>
      <c r="H67" s="296">
        <f t="shared" si="8"/>
        <v>0</v>
      </c>
      <c r="I67" s="297">
        <v>5</v>
      </c>
      <c r="J67" s="296">
        <v>5</v>
      </c>
      <c r="K67" s="298">
        <v>0</v>
      </c>
      <c r="L67" s="298">
        <v>0</v>
      </c>
      <c r="N67" s="183"/>
    </row>
    <row r="68" spans="1:14" x14ac:dyDescent="0.2">
      <c r="A68" s="28" t="s">
        <v>87</v>
      </c>
      <c r="B68" s="298">
        <v>0</v>
      </c>
      <c r="C68" s="298">
        <v>0</v>
      </c>
      <c r="D68" s="184" t="str">
        <f t="shared" si="0"/>
        <v/>
      </c>
      <c r="E68" s="298">
        <v>0</v>
      </c>
      <c r="F68" s="298">
        <v>0</v>
      </c>
      <c r="G68" s="184" t="str">
        <f t="shared" si="1"/>
        <v/>
      </c>
      <c r="H68" s="296">
        <f t="shared" si="8"/>
        <v>0</v>
      </c>
      <c r="I68" s="297">
        <v>0</v>
      </c>
      <c r="J68" s="296">
        <v>0</v>
      </c>
      <c r="K68" s="298">
        <v>0</v>
      </c>
      <c r="L68" s="298">
        <v>0</v>
      </c>
      <c r="N68" s="290"/>
    </row>
    <row r="69" spans="1:14" x14ac:dyDescent="0.2">
      <c r="A69" s="28" t="s">
        <v>88</v>
      </c>
      <c r="B69" s="298">
        <v>47</v>
      </c>
      <c r="C69" s="298">
        <v>2</v>
      </c>
      <c r="D69" s="184">
        <f t="shared" si="0"/>
        <v>4.2553191489361701E-2</v>
      </c>
      <c r="E69" s="298">
        <v>992</v>
      </c>
      <c r="F69" s="298">
        <v>360</v>
      </c>
      <c r="G69" s="184">
        <f t="shared" si="1"/>
        <v>0.36290322580645162</v>
      </c>
      <c r="H69" s="296">
        <f t="shared" si="8"/>
        <v>362</v>
      </c>
      <c r="I69" s="297">
        <v>374</v>
      </c>
      <c r="J69" s="296">
        <v>1039</v>
      </c>
      <c r="K69" s="298">
        <v>7034199</v>
      </c>
      <c r="L69" s="298">
        <v>159496</v>
      </c>
      <c r="N69" s="290"/>
    </row>
    <row r="70" spans="1:14" x14ac:dyDescent="0.2">
      <c r="A70" s="28" t="s">
        <v>89</v>
      </c>
      <c r="B70" s="298">
        <v>0</v>
      </c>
      <c r="C70" s="298">
        <v>0</v>
      </c>
      <c r="D70" s="184" t="str">
        <f>IF(OR((B70=0),(B70="")),"",(C70/B70))</f>
        <v/>
      </c>
      <c r="E70" s="298">
        <v>1</v>
      </c>
      <c r="F70" s="298">
        <v>0</v>
      </c>
      <c r="G70" s="184">
        <f>IF(OR((E70=0),(E70="")),"",(F70/E70))</f>
        <v>0</v>
      </c>
      <c r="H70" s="296">
        <f t="shared" si="8"/>
        <v>0</v>
      </c>
      <c r="I70" s="297">
        <v>1</v>
      </c>
      <c r="J70" s="296">
        <v>1</v>
      </c>
      <c r="K70" s="298">
        <v>0</v>
      </c>
      <c r="L70" s="298">
        <v>0</v>
      </c>
      <c r="N70" s="290"/>
    </row>
    <row r="71" spans="1:14" x14ac:dyDescent="0.2">
      <c r="A71" s="28" t="s">
        <v>90</v>
      </c>
      <c r="B71" s="298">
        <v>2</v>
      </c>
      <c r="C71" s="298">
        <v>0</v>
      </c>
      <c r="D71" s="184">
        <f>IF(OR((B71=0),(B71="")),"",(C71/B71))</f>
        <v>0</v>
      </c>
      <c r="E71" s="298">
        <v>52</v>
      </c>
      <c r="F71" s="298">
        <v>0</v>
      </c>
      <c r="G71" s="184">
        <f>IF(OR((E71=0),(E71="")),"",(F71/E71))</f>
        <v>0</v>
      </c>
      <c r="H71" s="296">
        <f t="shared" si="8"/>
        <v>0</v>
      </c>
      <c r="I71" s="297">
        <v>36</v>
      </c>
      <c r="J71" s="296">
        <v>54</v>
      </c>
      <c r="K71" s="298">
        <v>0</v>
      </c>
      <c r="L71" s="298">
        <v>0</v>
      </c>
      <c r="N71" s="290"/>
    </row>
    <row r="72" spans="1:14" x14ac:dyDescent="0.2">
      <c r="A72" s="28" t="s">
        <v>91</v>
      </c>
      <c r="B72" s="298">
        <v>0</v>
      </c>
      <c r="C72" s="298">
        <v>0</v>
      </c>
      <c r="D72" s="184" t="str">
        <f>IF(OR((B72=0),(B72="")),"",(C72/B72))</f>
        <v/>
      </c>
      <c r="E72" s="298">
        <v>23</v>
      </c>
      <c r="F72" s="298">
        <v>0</v>
      </c>
      <c r="G72" s="184">
        <f>IF(OR((E72=0),(E72="")),"",(F72/E72))</f>
        <v>0</v>
      </c>
      <c r="H72" s="296">
        <f t="shared" si="8"/>
        <v>0</v>
      </c>
      <c r="I72" s="297">
        <v>23</v>
      </c>
      <c r="J72" s="296">
        <v>23</v>
      </c>
      <c r="K72" s="298">
        <v>0</v>
      </c>
      <c r="L72" s="298">
        <v>0</v>
      </c>
      <c r="N72" s="290"/>
    </row>
    <row r="73" spans="1:14" x14ac:dyDescent="0.2">
      <c r="A73" s="28" t="s">
        <v>92</v>
      </c>
      <c r="B73" s="17">
        <f>SUM(B6:B72)</f>
        <v>4718</v>
      </c>
      <c r="C73" s="17">
        <f>SUM(C6:C72)</f>
        <v>404</v>
      </c>
      <c r="D73" s="11">
        <f>IF(OR((B73=0),(B73="")),"",(C73/B73))</f>
        <v>8.5629504027130141E-2</v>
      </c>
      <c r="E73" s="17">
        <f>SUM(E6:E72)</f>
        <v>109604</v>
      </c>
      <c r="F73" s="18">
        <f>SUM(F6:F72)</f>
        <v>17381</v>
      </c>
      <c r="G73" s="11">
        <f>IF(OR((E73=0),(E73="")),"",(F73/E73))</f>
        <v>0.15857997883288932</v>
      </c>
      <c r="H73" s="13">
        <f t="shared" si="8"/>
        <v>17785</v>
      </c>
      <c r="I73" s="18">
        <f>SUM(I6:I72)</f>
        <v>46869</v>
      </c>
      <c r="J73" s="13">
        <f>SUM(J6:J72)</f>
        <v>114322</v>
      </c>
      <c r="K73" s="13">
        <f>SUM(K6:K72)</f>
        <v>3148621062</v>
      </c>
      <c r="L73" s="13">
        <f>SUM(L6:L72)</f>
        <v>62477414</v>
      </c>
      <c r="N73" s="290"/>
    </row>
    <row r="74" spans="1:14" x14ac:dyDescent="0.2">
      <c r="A74" s="331"/>
      <c r="B74" s="20"/>
      <c r="C74" s="21" t="s">
        <v>93</v>
      </c>
      <c r="D74" s="22"/>
      <c r="E74" s="20"/>
      <c r="F74" s="22"/>
      <c r="G74" s="22"/>
      <c r="H74" s="22"/>
      <c r="I74" s="22"/>
      <c r="J74" s="20"/>
      <c r="K74" s="23"/>
      <c r="L74" s="24"/>
    </row>
    <row r="75" spans="1:14" ht="12.75" customHeight="1" x14ac:dyDescent="0.2">
      <c r="A75" s="478" t="s">
        <v>163</v>
      </c>
      <c r="B75" s="21"/>
      <c r="C75" s="21"/>
      <c r="D75" s="25"/>
      <c r="E75" s="26"/>
      <c r="F75" s="27"/>
      <c r="G75" s="25"/>
      <c r="H75" s="25"/>
      <c r="I75" s="25"/>
      <c r="J75" s="26"/>
      <c r="K75" s="26"/>
      <c r="L75" s="24"/>
    </row>
    <row r="76" spans="1:14" x14ac:dyDescent="0.2">
      <c r="A76" s="479"/>
      <c r="B76"/>
      <c r="C76"/>
      <c r="D76"/>
      <c r="E76"/>
      <c r="F76"/>
      <c r="G76"/>
      <c r="H76"/>
      <c r="I76"/>
      <c r="J76"/>
      <c r="K76"/>
      <c r="L76"/>
    </row>
    <row r="77" spans="1:14" x14ac:dyDescent="0.2">
      <c r="A77" s="479"/>
      <c r="B77"/>
      <c r="C77"/>
      <c r="D77"/>
      <c r="E77"/>
      <c r="F77"/>
      <c r="G77"/>
      <c r="H77"/>
      <c r="I77"/>
      <c r="J77"/>
      <c r="K77"/>
      <c r="L77"/>
    </row>
    <row r="78" spans="1:14" x14ac:dyDescent="0.2">
      <c r="A78" s="479"/>
      <c r="B78"/>
      <c r="C78"/>
      <c r="D78"/>
      <c r="E78"/>
      <c r="F78"/>
      <c r="G78"/>
      <c r="H78"/>
      <c r="I78"/>
      <c r="J78"/>
      <c r="K78"/>
      <c r="L78"/>
    </row>
  </sheetData>
  <mergeCells count="4">
    <mergeCell ref="A1:C1"/>
    <mergeCell ref="B2:C4"/>
    <mergeCell ref="E2:F4"/>
    <mergeCell ref="A75:A78"/>
  </mergeCells>
  <pageMargins left="0.7" right="0.7" top="0.75" bottom="0.75" header="0.3" footer="0.3"/>
  <pageSetup orientation="portrait" horizontalDpi="1200" verticalDpi="1200" r:id="rId1"/>
  <ignoredErrors>
    <ignoredError sqref="D7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78"/>
  <sheetViews>
    <sheetView zoomScale="115" zoomScaleNormal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.75" x14ac:dyDescent="0.2"/>
  <cols>
    <col min="1" max="1" width="15.85546875" style="7" customWidth="1"/>
    <col min="2" max="7" width="9.140625" style="7"/>
    <col min="8" max="9" width="10" style="7" customWidth="1"/>
    <col min="10" max="10" width="8.28515625" style="7" customWidth="1"/>
    <col min="11" max="11" width="11.28515625" style="7" bestFit="1" customWidth="1"/>
    <col min="12" max="12" width="14.7109375" style="7" bestFit="1" customWidth="1"/>
    <col min="13" max="16384" width="9.140625" style="7"/>
  </cols>
  <sheetData>
    <row r="1" spans="1:14" x14ac:dyDescent="0.2">
      <c r="A1" s="477">
        <v>2015</v>
      </c>
      <c r="B1" s="476"/>
      <c r="C1" s="476"/>
      <c r="D1" s="1"/>
      <c r="E1" s="2"/>
      <c r="F1" s="3" t="s">
        <v>136</v>
      </c>
      <c r="G1" s="4">
        <f>COUNTA(B6:B72)</f>
        <v>67</v>
      </c>
      <c r="H1" s="4"/>
      <c r="I1" s="4"/>
      <c r="J1" s="2" t="s">
        <v>2</v>
      </c>
      <c r="K1" s="5"/>
      <c r="L1" s="6"/>
    </row>
    <row r="2" spans="1:14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6</v>
      </c>
      <c r="I2" s="40" t="s">
        <v>140</v>
      </c>
      <c r="J2" s="40" t="s">
        <v>7</v>
      </c>
      <c r="K2" s="41" t="s">
        <v>8</v>
      </c>
      <c r="L2" s="41" t="s">
        <v>9</v>
      </c>
    </row>
    <row r="3" spans="1:14" x14ac:dyDescent="0.2">
      <c r="A3" s="42">
        <v>42692</v>
      </c>
      <c r="B3" s="454"/>
      <c r="C3" s="455"/>
      <c r="D3" s="43" t="s">
        <v>10</v>
      </c>
      <c r="E3" s="450"/>
      <c r="F3" s="451"/>
      <c r="G3" s="44" t="s">
        <v>10</v>
      </c>
      <c r="H3" s="45" t="s">
        <v>11</v>
      </c>
      <c r="I3" s="45" t="s">
        <v>12</v>
      </c>
      <c r="J3" s="46" t="s">
        <v>0</v>
      </c>
      <c r="K3" s="44" t="s">
        <v>13</v>
      </c>
      <c r="L3" s="44" t="s">
        <v>14</v>
      </c>
    </row>
    <row r="4" spans="1:14" x14ac:dyDescent="0.2">
      <c r="A4" s="47"/>
      <c r="B4" s="456"/>
      <c r="C4" s="457"/>
      <c r="D4" s="46" t="s">
        <v>139</v>
      </c>
      <c r="E4" s="448"/>
      <c r="F4" s="449"/>
      <c r="G4" s="49" t="s">
        <v>139</v>
      </c>
      <c r="H4" s="49" t="s">
        <v>15</v>
      </c>
      <c r="I4" s="48" t="s">
        <v>16</v>
      </c>
      <c r="J4" s="49" t="s">
        <v>10</v>
      </c>
      <c r="K4" s="44" t="s">
        <v>17</v>
      </c>
      <c r="L4" s="44" t="s">
        <v>18</v>
      </c>
    </row>
    <row r="5" spans="1:14" x14ac:dyDescent="0.2">
      <c r="A5" s="50" t="s">
        <v>19</v>
      </c>
      <c r="B5" s="51" t="s">
        <v>20</v>
      </c>
      <c r="C5" s="51" t="s">
        <v>21</v>
      </c>
      <c r="D5" s="52" t="s">
        <v>21</v>
      </c>
      <c r="E5" s="51" t="s">
        <v>20</v>
      </c>
      <c r="F5" s="51" t="s">
        <v>11</v>
      </c>
      <c r="G5" s="53" t="s">
        <v>21</v>
      </c>
      <c r="H5" s="52" t="s">
        <v>21</v>
      </c>
      <c r="I5" s="52" t="s">
        <v>22</v>
      </c>
      <c r="J5" s="52" t="s">
        <v>139</v>
      </c>
      <c r="K5" s="54" t="s">
        <v>23</v>
      </c>
      <c r="L5" s="44" t="s">
        <v>24</v>
      </c>
    </row>
    <row r="6" spans="1:14" x14ac:dyDescent="0.2">
      <c r="A6" s="28" t="s">
        <v>25</v>
      </c>
      <c r="B6" s="298">
        <v>97</v>
      </c>
      <c r="C6" s="298">
        <v>18</v>
      </c>
      <c r="D6" s="329">
        <f t="shared" ref="D6:D69" si="0">IF(OR((B6=0),(B6="")),"",(C6/B6))</f>
        <v>0.18556701030927836</v>
      </c>
      <c r="E6" s="298">
        <v>165</v>
      </c>
      <c r="F6" s="298">
        <v>0</v>
      </c>
      <c r="G6" s="184">
        <f t="shared" ref="G6:G69" si="1">IF(OR((E6=0),(E6="")),"",(F6/E6))</f>
        <v>0</v>
      </c>
      <c r="H6" s="330">
        <f>C6+F6</f>
        <v>18</v>
      </c>
      <c r="I6" s="298">
        <v>206</v>
      </c>
      <c r="J6" s="298">
        <v>262</v>
      </c>
      <c r="K6" s="298">
        <v>12529230</v>
      </c>
      <c r="L6" s="298">
        <v>295754.08</v>
      </c>
      <c r="N6" s="290"/>
    </row>
    <row r="7" spans="1:14" x14ac:dyDescent="0.2">
      <c r="A7" s="28" t="s">
        <v>26</v>
      </c>
      <c r="B7" s="298">
        <v>0</v>
      </c>
      <c r="C7" s="298">
        <v>0</v>
      </c>
      <c r="D7" s="184" t="str">
        <f t="shared" si="0"/>
        <v/>
      </c>
      <c r="E7" s="298">
        <v>14</v>
      </c>
      <c r="F7" s="298">
        <v>0</v>
      </c>
      <c r="G7" s="184">
        <f t="shared" si="1"/>
        <v>0</v>
      </c>
      <c r="H7" s="185">
        <f>C7+F7</f>
        <v>0</v>
      </c>
      <c r="I7" s="297">
        <v>14</v>
      </c>
      <c r="J7" s="296">
        <v>14</v>
      </c>
      <c r="K7" s="298">
        <v>0</v>
      </c>
      <c r="L7" s="298">
        <v>0</v>
      </c>
      <c r="N7" s="290"/>
    </row>
    <row r="8" spans="1:14" x14ac:dyDescent="0.2">
      <c r="A8" s="28" t="s">
        <v>27</v>
      </c>
      <c r="B8" s="298">
        <v>2</v>
      </c>
      <c r="C8" s="298">
        <v>0</v>
      </c>
      <c r="D8" s="329">
        <f t="shared" si="0"/>
        <v>0</v>
      </c>
      <c r="E8" s="298">
        <v>81</v>
      </c>
      <c r="F8" s="298">
        <v>0</v>
      </c>
      <c r="G8" s="329">
        <f t="shared" si="1"/>
        <v>0</v>
      </c>
      <c r="H8" s="185">
        <f>C8+F8</f>
        <v>0</v>
      </c>
      <c r="I8" s="298">
        <v>80</v>
      </c>
      <c r="J8" s="298">
        <v>83</v>
      </c>
      <c r="K8" s="298">
        <v>0</v>
      </c>
      <c r="L8" s="298">
        <v>0</v>
      </c>
      <c r="N8" s="290"/>
    </row>
    <row r="9" spans="1:14" x14ac:dyDescent="0.2">
      <c r="A9" s="28" t="s">
        <v>28</v>
      </c>
      <c r="B9" s="298">
        <v>0</v>
      </c>
      <c r="C9" s="298">
        <v>0</v>
      </c>
      <c r="D9" s="184" t="str">
        <f t="shared" si="0"/>
        <v/>
      </c>
      <c r="E9" s="298">
        <v>5</v>
      </c>
      <c r="F9" s="298">
        <v>0</v>
      </c>
      <c r="G9" s="184">
        <f t="shared" si="1"/>
        <v>0</v>
      </c>
      <c r="H9" s="185">
        <f>C9+F9</f>
        <v>0</v>
      </c>
      <c r="I9" s="297">
        <v>2</v>
      </c>
      <c r="J9" s="296">
        <v>5</v>
      </c>
      <c r="K9" s="298">
        <v>0</v>
      </c>
      <c r="L9" s="298">
        <v>0</v>
      </c>
      <c r="N9" s="290"/>
    </row>
    <row r="10" spans="1:14" x14ac:dyDescent="0.2">
      <c r="A10" s="28" t="s">
        <v>29</v>
      </c>
      <c r="B10" s="298">
        <v>540</v>
      </c>
      <c r="C10" s="298">
        <v>155</v>
      </c>
      <c r="D10" s="329">
        <f t="shared" si="0"/>
        <v>0.28703703703703703</v>
      </c>
      <c r="E10" s="298">
        <v>554</v>
      </c>
      <c r="F10" s="298">
        <v>15</v>
      </c>
      <c r="G10" s="184">
        <f t="shared" si="1"/>
        <v>2.7075812274368231E-2</v>
      </c>
      <c r="H10" s="330">
        <f>C10+F10</f>
        <v>170</v>
      </c>
      <c r="I10" s="298">
        <v>715</v>
      </c>
      <c r="J10" s="298">
        <v>1094</v>
      </c>
      <c r="K10" s="298">
        <v>21543114</v>
      </c>
      <c r="L10" s="298">
        <v>421357</v>
      </c>
      <c r="N10" s="290"/>
    </row>
    <row r="11" spans="1:14" x14ac:dyDescent="0.2">
      <c r="A11" s="28" t="s">
        <v>30</v>
      </c>
      <c r="B11" s="298">
        <v>413</v>
      </c>
      <c r="C11" s="298">
        <v>48</v>
      </c>
      <c r="D11" s="329">
        <f t="shared" si="0"/>
        <v>0.11622276029055691</v>
      </c>
      <c r="E11" s="298">
        <v>18969</v>
      </c>
      <c r="F11" s="298">
        <v>567</v>
      </c>
      <c r="G11" s="184">
        <f t="shared" si="1"/>
        <v>2.9890874584848966E-2</v>
      </c>
      <c r="H11" s="330"/>
      <c r="I11" s="298">
        <v>15925</v>
      </c>
      <c r="J11" s="298">
        <v>19382</v>
      </c>
      <c r="K11" s="298">
        <v>137618390</v>
      </c>
      <c r="L11" s="298">
        <v>3170554</v>
      </c>
      <c r="N11" s="290"/>
    </row>
    <row r="12" spans="1:14" x14ac:dyDescent="0.2">
      <c r="A12" s="28" t="s">
        <v>31</v>
      </c>
      <c r="B12" s="298">
        <v>0</v>
      </c>
      <c r="C12" s="298">
        <v>0</v>
      </c>
      <c r="D12" s="184" t="str">
        <f t="shared" si="0"/>
        <v/>
      </c>
      <c r="E12" s="298">
        <v>3</v>
      </c>
      <c r="F12" s="298">
        <v>0</v>
      </c>
      <c r="G12" s="184">
        <f t="shared" si="1"/>
        <v>0</v>
      </c>
      <c r="H12" s="185">
        <f t="shared" ref="H12:H17" si="2">C12+F12</f>
        <v>0</v>
      </c>
      <c r="I12" s="297">
        <v>3</v>
      </c>
      <c r="J12" s="296">
        <v>3</v>
      </c>
      <c r="K12" s="298">
        <v>0</v>
      </c>
      <c r="L12" s="298">
        <v>0</v>
      </c>
      <c r="N12" s="290"/>
    </row>
    <row r="13" spans="1:14" s="91" customFormat="1" x14ac:dyDescent="0.2">
      <c r="A13" s="28" t="s">
        <v>32</v>
      </c>
      <c r="B13" s="298">
        <v>2</v>
      </c>
      <c r="C13" s="298">
        <v>0</v>
      </c>
      <c r="D13" s="329">
        <f t="shared" si="0"/>
        <v>0</v>
      </c>
      <c r="E13" s="298">
        <v>252</v>
      </c>
      <c r="F13" s="298">
        <v>4</v>
      </c>
      <c r="G13" s="184">
        <f t="shared" si="1"/>
        <v>1.5873015873015872E-2</v>
      </c>
      <c r="H13" s="330">
        <f t="shared" si="2"/>
        <v>4</v>
      </c>
      <c r="I13" s="298">
        <v>205</v>
      </c>
      <c r="J13" s="298">
        <v>254</v>
      </c>
      <c r="K13" s="298">
        <v>555097</v>
      </c>
      <c r="L13" s="298">
        <v>8915.81</v>
      </c>
      <c r="N13" s="290"/>
    </row>
    <row r="14" spans="1:14" x14ac:dyDescent="0.2">
      <c r="A14" s="28" t="s">
        <v>33</v>
      </c>
      <c r="B14" s="298">
        <v>56</v>
      </c>
      <c r="C14" s="298">
        <v>1</v>
      </c>
      <c r="D14" s="329">
        <f t="shared" si="0"/>
        <v>1.7857142857142856E-2</v>
      </c>
      <c r="E14" s="298">
        <v>156</v>
      </c>
      <c r="F14" s="298">
        <v>12</v>
      </c>
      <c r="G14" s="184">
        <f t="shared" si="1"/>
        <v>7.6923076923076927E-2</v>
      </c>
      <c r="H14" s="330">
        <f t="shared" si="2"/>
        <v>13</v>
      </c>
      <c r="I14" s="298">
        <v>131</v>
      </c>
      <c r="J14" s="298">
        <v>212</v>
      </c>
      <c r="K14" s="298">
        <v>4749508</v>
      </c>
      <c r="L14" s="298">
        <v>145593.66</v>
      </c>
      <c r="N14" s="290"/>
    </row>
    <row r="15" spans="1:14" x14ac:dyDescent="0.2">
      <c r="A15" s="28" t="s">
        <v>34</v>
      </c>
      <c r="B15" s="298">
        <v>49</v>
      </c>
      <c r="C15" s="298">
        <v>46</v>
      </c>
      <c r="D15" s="329">
        <f t="shared" si="0"/>
        <v>0.93877551020408168</v>
      </c>
      <c r="E15" s="298">
        <v>141</v>
      </c>
      <c r="F15" s="298">
        <v>0</v>
      </c>
      <c r="G15" s="184">
        <f t="shared" si="1"/>
        <v>0</v>
      </c>
      <c r="H15" s="330">
        <f t="shared" si="2"/>
        <v>46</v>
      </c>
      <c r="I15" s="298">
        <v>142</v>
      </c>
      <c r="J15" s="298">
        <v>190</v>
      </c>
      <c r="K15" s="298">
        <v>1819556</v>
      </c>
      <c r="L15" s="298">
        <v>14740</v>
      </c>
      <c r="N15" s="290"/>
    </row>
    <row r="16" spans="1:14" x14ac:dyDescent="0.2">
      <c r="A16" s="28" t="s">
        <v>35</v>
      </c>
      <c r="B16" s="298">
        <v>206</v>
      </c>
      <c r="C16" s="298">
        <v>0</v>
      </c>
      <c r="D16" s="329">
        <f t="shared" si="0"/>
        <v>0</v>
      </c>
      <c r="E16" s="298">
        <v>428</v>
      </c>
      <c r="F16" s="298">
        <v>9</v>
      </c>
      <c r="G16" s="184">
        <f t="shared" si="1"/>
        <v>2.1028037383177569E-2</v>
      </c>
      <c r="H16" s="330">
        <f t="shared" si="2"/>
        <v>9</v>
      </c>
      <c r="I16" s="298">
        <v>410</v>
      </c>
      <c r="J16" s="298">
        <v>634</v>
      </c>
      <c r="K16" s="298">
        <v>2437936</v>
      </c>
      <c r="L16" s="298">
        <v>38009</v>
      </c>
      <c r="N16" s="290"/>
    </row>
    <row r="17" spans="1:14" x14ac:dyDescent="0.2">
      <c r="A17" s="28" t="s">
        <v>36</v>
      </c>
      <c r="B17" s="298">
        <v>3</v>
      </c>
      <c r="C17" s="298">
        <v>0</v>
      </c>
      <c r="D17" s="329">
        <f t="shared" si="0"/>
        <v>0</v>
      </c>
      <c r="E17" s="298">
        <v>16</v>
      </c>
      <c r="F17" s="298">
        <v>0</v>
      </c>
      <c r="G17" s="184">
        <f t="shared" si="1"/>
        <v>0</v>
      </c>
      <c r="H17" s="330">
        <f t="shared" si="2"/>
        <v>0</v>
      </c>
      <c r="I17" s="298">
        <v>17</v>
      </c>
      <c r="J17" s="298">
        <v>19</v>
      </c>
      <c r="K17" s="298">
        <v>0</v>
      </c>
      <c r="L17" s="298">
        <v>0</v>
      </c>
      <c r="N17" s="290"/>
    </row>
    <row r="18" spans="1:14" x14ac:dyDescent="0.2">
      <c r="A18" s="28" t="s">
        <v>37</v>
      </c>
      <c r="B18" s="298">
        <v>1008</v>
      </c>
      <c r="C18" s="298">
        <v>79</v>
      </c>
      <c r="D18" s="329">
        <f t="shared" si="0"/>
        <v>7.8373015873015872E-2</v>
      </c>
      <c r="E18" s="298">
        <v>66179</v>
      </c>
      <c r="F18" s="298">
        <v>15777</v>
      </c>
      <c r="G18" s="184">
        <f t="shared" si="1"/>
        <v>0.23839888786473051</v>
      </c>
      <c r="H18" s="330"/>
      <c r="I18" s="298">
        <v>11039</v>
      </c>
      <c r="J18" s="298">
        <v>67187</v>
      </c>
      <c r="K18" s="298">
        <v>3091262026</v>
      </c>
      <c r="L18" s="298">
        <v>61379757</v>
      </c>
      <c r="N18" s="290"/>
    </row>
    <row r="19" spans="1:14" s="187" customFormat="1" x14ac:dyDescent="0.2">
      <c r="A19" s="28" t="s">
        <v>38</v>
      </c>
      <c r="B19" s="298">
        <v>5</v>
      </c>
      <c r="C19" s="298">
        <v>0</v>
      </c>
      <c r="D19" s="329">
        <f t="shared" si="0"/>
        <v>0</v>
      </c>
      <c r="E19" s="298">
        <v>32</v>
      </c>
      <c r="F19" s="298">
        <v>1</v>
      </c>
      <c r="G19" s="184">
        <f t="shared" si="1"/>
        <v>3.125E-2</v>
      </c>
      <c r="H19" s="330">
        <f>C19+F19</f>
        <v>1</v>
      </c>
      <c r="I19" s="298">
        <v>22</v>
      </c>
      <c r="J19" s="298">
        <v>37</v>
      </c>
      <c r="K19" s="298">
        <v>29268</v>
      </c>
      <c r="L19" s="298">
        <v>576</v>
      </c>
      <c r="N19" s="290"/>
    </row>
    <row r="20" spans="1:14" x14ac:dyDescent="0.2">
      <c r="A20" s="28" t="s">
        <v>39</v>
      </c>
      <c r="B20" s="298">
        <v>0</v>
      </c>
      <c r="C20" s="298">
        <v>0</v>
      </c>
      <c r="D20" s="184" t="str">
        <f t="shared" si="0"/>
        <v/>
      </c>
      <c r="E20" s="298">
        <v>4</v>
      </c>
      <c r="F20" s="298">
        <v>0</v>
      </c>
      <c r="G20" s="184">
        <f t="shared" si="1"/>
        <v>0</v>
      </c>
      <c r="H20" s="330">
        <f>C20+F20</f>
        <v>0</v>
      </c>
      <c r="I20" s="297">
        <v>1</v>
      </c>
      <c r="J20" s="296">
        <v>4</v>
      </c>
      <c r="K20" s="298">
        <v>0</v>
      </c>
      <c r="L20" s="298">
        <v>0</v>
      </c>
      <c r="N20" s="290"/>
    </row>
    <row r="21" spans="1:14" x14ac:dyDescent="0.2">
      <c r="A21" s="28" t="s">
        <v>40</v>
      </c>
      <c r="B21" s="298">
        <v>55</v>
      </c>
      <c r="C21" s="298">
        <v>1</v>
      </c>
      <c r="D21" s="329">
        <f t="shared" si="0"/>
        <v>1.8181818181818181E-2</v>
      </c>
      <c r="E21" s="298">
        <v>3563</v>
      </c>
      <c r="F21" s="298">
        <v>119</v>
      </c>
      <c r="G21" s="184">
        <f t="shared" si="1"/>
        <v>3.3398821218074658E-2</v>
      </c>
      <c r="H21" s="330">
        <f>C21+F21</f>
        <v>120</v>
      </c>
      <c r="I21" s="298">
        <v>3014</v>
      </c>
      <c r="J21" s="298">
        <v>3618</v>
      </c>
      <c r="K21" s="298">
        <v>27105433</v>
      </c>
      <c r="L21" s="298">
        <v>512743</v>
      </c>
      <c r="N21" s="290"/>
    </row>
    <row r="22" spans="1:14" x14ac:dyDescent="0.2">
      <c r="A22" s="28" t="s">
        <v>41</v>
      </c>
      <c r="B22" s="298">
        <v>166</v>
      </c>
      <c r="C22" s="298">
        <v>0</v>
      </c>
      <c r="D22" s="329">
        <f>IF(OR((B22=0),(B22="")),"",(C22/B22))</f>
        <v>0</v>
      </c>
      <c r="E22" s="298">
        <v>132</v>
      </c>
      <c r="F22" s="298">
        <v>0</v>
      </c>
      <c r="G22" s="184">
        <f>IF(OR((E22=0),(E22="")),"",(F22/E22))</f>
        <v>0</v>
      </c>
      <c r="H22" s="330">
        <f>C22+F22</f>
        <v>0</v>
      </c>
      <c r="I22" s="298">
        <v>244</v>
      </c>
      <c r="J22" s="298">
        <v>298</v>
      </c>
      <c r="K22" s="298">
        <v>0</v>
      </c>
      <c r="L22" s="298">
        <v>0</v>
      </c>
      <c r="N22" s="290"/>
    </row>
    <row r="23" spans="1:14" s="84" customFormat="1" x14ac:dyDescent="0.2">
      <c r="A23" s="28" t="s">
        <v>42</v>
      </c>
      <c r="B23" s="298">
        <v>7</v>
      </c>
      <c r="C23" s="298">
        <v>0</v>
      </c>
      <c r="D23" s="329">
        <f t="shared" si="0"/>
        <v>0</v>
      </c>
      <c r="E23" s="298">
        <v>22</v>
      </c>
      <c r="F23" s="298">
        <v>0</v>
      </c>
      <c r="G23" s="184">
        <f t="shared" si="1"/>
        <v>0</v>
      </c>
      <c r="H23" s="330">
        <f>C23+F23</f>
        <v>0</v>
      </c>
      <c r="I23" s="298">
        <v>16</v>
      </c>
      <c r="J23" s="298">
        <v>29</v>
      </c>
      <c r="K23" s="298">
        <v>0</v>
      </c>
      <c r="L23" s="298">
        <v>0</v>
      </c>
      <c r="N23" s="183"/>
    </row>
    <row r="24" spans="1:14" x14ac:dyDescent="0.2">
      <c r="A24" s="28" t="s">
        <v>43</v>
      </c>
      <c r="B24" s="298">
        <v>0</v>
      </c>
      <c r="C24" s="298">
        <v>0</v>
      </c>
      <c r="D24" s="184" t="str">
        <f t="shared" si="0"/>
        <v/>
      </c>
      <c r="E24" s="298">
        <v>2</v>
      </c>
      <c r="F24" s="298">
        <v>0</v>
      </c>
      <c r="G24" s="184">
        <f t="shared" si="1"/>
        <v>0</v>
      </c>
      <c r="H24" s="185">
        <f t="shared" ref="H24:H37" si="3">C24+F24</f>
        <v>0</v>
      </c>
      <c r="I24" s="297">
        <v>1</v>
      </c>
      <c r="J24" s="296">
        <v>2</v>
      </c>
      <c r="K24" s="298">
        <v>0</v>
      </c>
      <c r="L24" s="298">
        <v>0</v>
      </c>
      <c r="N24" s="290"/>
    </row>
    <row r="25" spans="1:14" x14ac:dyDescent="0.2">
      <c r="A25" s="28" t="s">
        <v>44</v>
      </c>
      <c r="B25" s="298">
        <v>0</v>
      </c>
      <c r="C25" s="298">
        <v>0</v>
      </c>
      <c r="D25" s="184" t="str">
        <f t="shared" si="0"/>
        <v/>
      </c>
      <c r="E25" s="298">
        <v>10</v>
      </c>
      <c r="F25" s="298">
        <v>0</v>
      </c>
      <c r="G25" s="184">
        <f t="shared" si="1"/>
        <v>0</v>
      </c>
      <c r="H25" s="185">
        <f t="shared" si="3"/>
        <v>0</v>
      </c>
      <c r="I25" s="297">
        <v>10</v>
      </c>
      <c r="J25" s="296">
        <v>10</v>
      </c>
      <c r="K25" s="298">
        <v>0</v>
      </c>
      <c r="L25" s="298">
        <v>0</v>
      </c>
      <c r="N25" s="290"/>
    </row>
    <row r="26" spans="1:14" s="187" customFormat="1" x14ac:dyDescent="0.2">
      <c r="A26" s="188" t="s">
        <v>45</v>
      </c>
      <c r="B26" s="298">
        <v>0</v>
      </c>
      <c r="C26" s="298">
        <v>0</v>
      </c>
      <c r="D26" s="184" t="str">
        <f t="shared" si="0"/>
        <v/>
      </c>
      <c r="E26" s="298">
        <v>1</v>
      </c>
      <c r="F26" s="298">
        <v>0</v>
      </c>
      <c r="G26" s="184">
        <f t="shared" si="1"/>
        <v>0</v>
      </c>
      <c r="H26" s="185">
        <f t="shared" si="3"/>
        <v>0</v>
      </c>
      <c r="I26" s="297">
        <v>1</v>
      </c>
      <c r="J26" s="296">
        <v>1</v>
      </c>
      <c r="K26" s="298">
        <v>0</v>
      </c>
      <c r="L26" s="298">
        <v>0</v>
      </c>
      <c r="N26" s="290"/>
    </row>
    <row r="27" spans="1:14" x14ac:dyDescent="0.2">
      <c r="A27" s="28" t="s">
        <v>46</v>
      </c>
      <c r="B27" s="298">
        <v>0</v>
      </c>
      <c r="C27" s="298">
        <v>0</v>
      </c>
      <c r="D27" s="184" t="str">
        <f t="shared" si="0"/>
        <v/>
      </c>
      <c r="E27" s="298">
        <v>3</v>
      </c>
      <c r="F27" s="298">
        <v>0</v>
      </c>
      <c r="G27" s="184">
        <f t="shared" si="1"/>
        <v>0</v>
      </c>
      <c r="H27" s="185">
        <f t="shared" si="3"/>
        <v>0</v>
      </c>
      <c r="I27" s="297">
        <v>3</v>
      </c>
      <c r="J27" s="296">
        <v>3</v>
      </c>
      <c r="K27" s="298">
        <v>0</v>
      </c>
      <c r="L27" s="298">
        <v>0</v>
      </c>
      <c r="N27" s="290"/>
    </row>
    <row r="28" spans="1:14" x14ac:dyDescent="0.2">
      <c r="A28" s="28" t="s">
        <v>47</v>
      </c>
      <c r="B28" s="298">
        <v>0</v>
      </c>
      <c r="C28" s="298">
        <v>0</v>
      </c>
      <c r="D28" s="184" t="str">
        <f t="shared" si="0"/>
        <v/>
      </c>
      <c r="E28" s="298">
        <v>12</v>
      </c>
      <c r="F28" s="298">
        <v>0</v>
      </c>
      <c r="G28" s="184">
        <f t="shared" si="1"/>
        <v>0</v>
      </c>
      <c r="H28" s="185">
        <f t="shared" si="3"/>
        <v>0</v>
      </c>
      <c r="I28" s="297">
        <v>12</v>
      </c>
      <c r="J28" s="296">
        <v>12</v>
      </c>
      <c r="K28" s="298">
        <v>0</v>
      </c>
      <c r="L28" s="298">
        <v>0</v>
      </c>
      <c r="N28" s="290"/>
    </row>
    <row r="29" spans="1:14" x14ac:dyDescent="0.2">
      <c r="A29" s="28" t="s">
        <v>48</v>
      </c>
      <c r="B29" s="298">
        <v>0</v>
      </c>
      <c r="C29" s="298">
        <v>0</v>
      </c>
      <c r="D29" s="329" t="str">
        <f t="shared" si="0"/>
        <v/>
      </c>
      <c r="E29" s="298">
        <v>2</v>
      </c>
      <c r="F29" s="298">
        <v>0</v>
      </c>
      <c r="G29" s="184">
        <f t="shared" si="1"/>
        <v>0</v>
      </c>
      <c r="H29" s="330"/>
      <c r="I29" s="298">
        <v>2</v>
      </c>
      <c r="J29" s="298">
        <v>2</v>
      </c>
      <c r="K29" s="298">
        <v>0</v>
      </c>
      <c r="L29" s="298">
        <v>0</v>
      </c>
      <c r="N29" s="290"/>
    </row>
    <row r="30" spans="1:14" x14ac:dyDescent="0.2">
      <c r="A30" s="28" t="s">
        <v>49</v>
      </c>
      <c r="B30" s="298">
        <v>0</v>
      </c>
      <c r="C30" s="298">
        <v>0</v>
      </c>
      <c r="D30" s="329" t="str">
        <f t="shared" si="0"/>
        <v/>
      </c>
      <c r="E30" s="298">
        <v>9</v>
      </c>
      <c r="F30" s="298">
        <v>0</v>
      </c>
      <c r="G30" s="184">
        <f t="shared" si="1"/>
        <v>0</v>
      </c>
      <c r="H30" s="330"/>
      <c r="I30" s="298">
        <v>6</v>
      </c>
      <c r="J30" s="298">
        <v>9</v>
      </c>
      <c r="K30" s="298">
        <v>0</v>
      </c>
      <c r="L30" s="298">
        <v>0</v>
      </c>
      <c r="N30" s="290"/>
    </row>
    <row r="31" spans="1:14" x14ac:dyDescent="0.2">
      <c r="A31" s="28" t="s">
        <v>50</v>
      </c>
      <c r="B31" s="298">
        <v>0</v>
      </c>
      <c r="C31" s="298">
        <v>0</v>
      </c>
      <c r="D31" s="329" t="str">
        <f t="shared" si="0"/>
        <v/>
      </c>
      <c r="E31" s="298">
        <v>10</v>
      </c>
      <c r="F31" s="298">
        <v>0</v>
      </c>
      <c r="G31" s="329">
        <f t="shared" si="1"/>
        <v>0</v>
      </c>
      <c r="H31" s="185">
        <f t="shared" si="3"/>
        <v>0</v>
      </c>
      <c r="I31" s="298">
        <v>10</v>
      </c>
      <c r="J31" s="298">
        <v>10</v>
      </c>
      <c r="K31" s="298">
        <v>0</v>
      </c>
      <c r="L31" s="298">
        <v>0</v>
      </c>
      <c r="N31" s="290"/>
    </row>
    <row r="32" spans="1:14" x14ac:dyDescent="0.2">
      <c r="A32" s="28" t="s">
        <v>51</v>
      </c>
      <c r="B32" s="298">
        <v>5</v>
      </c>
      <c r="C32" s="298">
        <v>0</v>
      </c>
      <c r="D32" s="329">
        <f t="shared" si="0"/>
        <v>0</v>
      </c>
      <c r="E32" s="298">
        <v>114</v>
      </c>
      <c r="F32" s="298">
        <v>15</v>
      </c>
      <c r="G32" s="184">
        <f t="shared" si="1"/>
        <v>0.13157894736842105</v>
      </c>
      <c r="H32" s="330">
        <f t="shared" si="3"/>
        <v>15</v>
      </c>
      <c r="I32" s="298">
        <v>50</v>
      </c>
      <c r="J32" s="298">
        <v>119</v>
      </c>
      <c r="K32" s="298">
        <v>5426151</v>
      </c>
      <c r="L32" s="298">
        <v>133572.85999999999</v>
      </c>
      <c r="N32" s="290"/>
    </row>
    <row r="33" spans="1:14" x14ac:dyDescent="0.2">
      <c r="A33" s="28" t="s">
        <v>52</v>
      </c>
      <c r="B33" s="298">
        <v>1</v>
      </c>
      <c r="C33" s="298">
        <v>1</v>
      </c>
      <c r="D33" s="329">
        <f t="shared" si="0"/>
        <v>1</v>
      </c>
      <c r="E33" s="298">
        <v>32</v>
      </c>
      <c r="F33" s="298">
        <v>0</v>
      </c>
      <c r="G33" s="184">
        <f t="shared" si="1"/>
        <v>0</v>
      </c>
      <c r="H33" s="330">
        <f t="shared" si="3"/>
        <v>1</v>
      </c>
      <c r="I33" s="298">
        <v>23</v>
      </c>
      <c r="J33" s="298">
        <v>33</v>
      </c>
      <c r="K33" s="298">
        <v>239318</v>
      </c>
      <c r="L33" s="298">
        <v>3850.65</v>
      </c>
      <c r="N33" s="290"/>
    </row>
    <row r="34" spans="1:14" s="91" customFormat="1" x14ac:dyDescent="0.2">
      <c r="A34" s="28" t="s">
        <v>53</v>
      </c>
      <c r="B34" s="298">
        <v>218</v>
      </c>
      <c r="C34" s="298">
        <v>3</v>
      </c>
      <c r="D34" s="329">
        <f t="shared" si="0"/>
        <v>1.3761467889908258E-2</v>
      </c>
      <c r="E34" s="298">
        <v>2136</v>
      </c>
      <c r="F34" s="298">
        <v>61</v>
      </c>
      <c r="G34" s="184">
        <f t="shared" si="1"/>
        <v>2.8558052434456929E-2</v>
      </c>
      <c r="H34" s="330">
        <f t="shared" si="3"/>
        <v>64</v>
      </c>
      <c r="I34" s="298">
        <v>1815</v>
      </c>
      <c r="J34" s="298">
        <v>2354</v>
      </c>
      <c r="K34" s="298">
        <v>12434342</v>
      </c>
      <c r="L34" s="298">
        <v>276428</v>
      </c>
      <c r="N34" s="290"/>
    </row>
    <row r="35" spans="1:14" x14ac:dyDescent="0.2">
      <c r="A35" s="28" t="s">
        <v>54</v>
      </c>
      <c r="B35" s="298">
        <v>0</v>
      </c>
      <c r="C35" s="298">
        <v>0</v>
      </c>
      <c r="D35" s="329" t="str">
        <f t="shared" si="0"/>
        <v/>
      </c>
      <c r="E35" s="298">
        <v>1</v>
      </c>
      <c r="F35" s="298">
        <v>0</v>
      </c>
      <c r="G35" s="329">
        <f t="shared" si="1"/>
        <v>0</v>
      </c>
      <c r="H35" s="330">
        <f t="shared" si="3"/>
        <v>0</v>
      </c>
      <c r="I35" s="298">
        <v>1</v>
      </c>
      <c r="J35" s="298">
        <v>1</v>
      </c>
      <c r="K35" s="298">
        <v>0</v>
      </c>
      <c r="L35" s="298">
        <v>0</v>
      </c>
      <c r="N35" s="290"/>
    </row>
    <row r="36" spans="1:14" x14ac:dyDescent="0.2">
      <c r="A36" s="28" t="s">
        <v>55</v>
      </c>
      <c r="B36" s="298">
        <v>7</v>
      </c>
      <c r="C36" s="298">
        <v>1</v>
      </c>
      <c r="D36" s="329">
        <f t="shared" si="0"/>
        <v>0.14285714285714285</v>
      </c>
      <c r="E36" s="298">
        <v>128</v>
      </c>
      <c r="F36" s="298">
        <v>12</v>
      </c>
      <c r="G36" s="184">
        <f t="shared" si="1"/>
        <v>9.375E-2</v>
      </c>
      <c r="H36" s="330">
        <f t="shared" si="3"/>
        <v>13</v>
      </c>
      <c r="I36" s="298">
        <v>102</v>
      </c>
      <c r="J36" s="298">
        <v>135</v>
      </c>
      <c r="K36" s="298">
        <v>7739326</v>
      </c>
      <c r="L36" s="298">
        <v>158813.60999999999</v>
      </c>
      <c r="N36" s="290"/>
    </row>
    <row r="37" spans="1:14" x14ac:dyDescent="0.2">
      <c r="A37" s="28" t="s">
        <v>56</v>
      </c>
      <c r="B37" s="298">
        <v>0</v>
      </c>
      <c r="C37" s="298">
        <v>0</v>
      </c>
      <c r="D37" s="184" t="str">
        <f t="shared" si="0"/>
        <v/>
      </c>
      <c r="E37" s="298">
        <v>6</v>
      </c>
      <c r="F37" s="298">
        <v>0</v>
      </c>
      <c r="G37" s="184">
        <f t="shared" si="1"/>
        <v>0</v>
      </c>
      <c r="H37" s="330">
        <f t="shared" si="3"/>
        <v>0</v>
      </c>
      <c r="I37" s="297">
        <v>6</v>
      </c>
      <c r="J37" s="296">
        <v>6</v>
      </c>
      <c r="K37" s="298">
        <v>0</v>
      </c>
      <c r="L37" s="298">
        <v>0</v>
      </c>
      <c r="N37" s="290"/>
    </row>
    <row r="38" spans="1:14" x14ac:dyDescent="0.2">
      <c r="A38" s="28" t="s">
        <v>57</v>
      </c>
      <c r="B38" s="298">
        <v>9</v>
      </c>
      <c r="C38" s="298">
        <v>9</v>
      </c>
      <c r="D38" s="184">
        <f t="shared" si="0"/>
        <v>1</v>
      </c>
      <c r="E38" s="298">
        <v>3</v>
      </c>
      <c r="F38" s="298">
        <v>0</v>
      </c>
      <c r="G38" s="184">
        <f t="shared" si="1"/>
        <v>0</v>
      </c>
      <c r="H38" s="185">
        <f>C38+F38</f>
        <v>9</v>
      </c>
      <c r="I38" s="297">
        <v>3</v>
      </c>
      <c r="J38" s="296">
        <v>12</v>
      </c>
      <c r="K38" s="298">
        <v>1544875</v>
      </c>
      <c r="L38" s="298">
        <v>12840.07</v>
      </c>
      <c r="N38" s="290"/>
    </row>
    <row r="39" spans="1:14" x14ac:dyDescent="0.2">
      <c r="A39" s="28" t="s">
        <v>58</v>
      </c>
      <c r="B39" s="298">
        <v>0</v>
      </c>
      <c r="C39" s="298">
        <v>0</v>
      </c>
      <c r="D39" s="184" t="str">
        <f t="shared" si="0"/>
        <v/>
      </c>
      <c r="E39" s="298">
        <v>0</v>
      </c>
      <c r="F39" s="298">
        <v>0</v>
      </c>
      <c r="G39" s="184" t="str">
        <f t="shared" si="1"/>
        <v/>
      </c>
      <c r="H39" s="185">
        <f>C39+F39</f>
        <v>0</v>
      </c>
      <c r="I39" s="297">
        <v>0</v>
      </c>
      <c r="J39" s="296">
        <v>0</v>
      </c>
      <c r="K39" s="298">
        <v>0</v>
      </c>
      <c r="L39" s="298">
        <v>0</v>
      </c>
      <c r="N39" s="290"/>
    </row>
    <row r="40" spans="1:14" x14ac:dyDescent="0.2">
      <c r="A40" s="28" t="s">
        <v>59</v>
      </c>
      <c r="B40" s="298">
        <v>2</v>
      </c>
      <c r="C40" s="298">
        <v>0</v>
      </c>
      <c r="D40" s="329">
        <f t="shared" si="0"/>
        <v>0</v>
      </c>
      <c r="E40" s="298">
        <v>261</v>
      </c>
      <c r="F40" s="298">
        <v>1</v>
      </c>
      <c r="G40" s="184">
        <f t="shared" si="1"/>
        <v>3.8314176245210726E-3</v>
      </c>
      <c r="H40" s="330">
        <f t="shared" ref="H40:H48" si="4">C40+F40</f>
        <v>1</v>
      </c>
      <c r="I40" s="298">
        <v>223</v>
      </c>
      <c r="J40" s="298">
        <v>263</v>
      </c>
      <c r="K40" s="298">
        <v>3987039</v>
      </c>
      <c r="L40" s="298">
        <v>61448.639999999999</v>
      </c>
      <c r="N40" s="290"/>
    </row>
    <row r="41" spans="1:14" x14ac:dyDescent="0.2">
      <c r="A41" s="28" t="s">
        <v>60</v>
      </c>
      <c r="B41" s="298">
        <v>622</v>
      </c>
      <c r="C41" s="298">
        <v>4</v>
      </c>
      <c r="D41" s="329">
        <f t="shared" si="0"/>
        <v>6.4308681672025723E-3</v>
      </c>
      <c r="E41" s="298">
        <v>1025</v>
      </c>
      <c r="F41" s="298">
        <v>127</v>
      </c>
      <c r="G41" s="184">
        <f t="shared" si="1"/>
        <v>0.12390243902439024</v>
      </c>
      <c r="H41" s="330">
        <f t="shared" si="4"/>
        <v>131</v>
      </c>
      <c r="I41" s="298">
        <v>1313</v>
      </c>
      <c r="J41" s="298">
        <v>1647</v>
      </c>
      <c r="K41" s="298">
        <v>41558611</v>
      </c>
      <c r="L41" s="298">
        <v>720472.51</v>
      </c>
      <c r="N41" s="290"/>
    </row>
    <row r="42" spans="1:14" x14ac:dyDescent="0.2">
      <c r="A42" s="28" t="s">
        <v>61</v>
      </c>
      <c r="B42" s="298">
        <v>1</v>
      </c>
      <c r="C42" s="298">
        <v>0</v>
      </c>
      <c r="D42" s="184">
        <f t="shared" si="0"/>
        <v>0</v>
      </c>
      <c r="E42" s="298">
        <v>215</v>
      </c>
      <c r="F42" s="298">
        <v>4</v>
      </c>
      <c r="G42" s="184">
        <f t="shared" si="1"/>
        <v>1.8604651162790697E-2</v>
      </c>
      <c r="H42" s="330">
        <f t="shared" si="4"/>
        <v>4</v>
      </c>
      <c r="I42" s="297">
        <v>199</v>
      </c>
      <c r="J42" s="296">
        <v>216</v>
      </c>
      <c r="K42" s="298">
        <v>1394479</v>
      </c>
      <c r="L42" s="298">
        <v>28176.09</v>
      </c>
      <c r="N42" s="290"/>
    </row>
    <row r="43" spans="1:14" x14ac:dyDescent="0.2">
      <c r="A43" s="28" t="s">
        <v>62</v>
      </c>
      <c r="B43" s="298">
        <v>3</v>
      </c>
      <c r="C43" s="298">
        <v>0</v>
      </c>
      <c r="D43" s="184">
        <f t="shared" si="0"/>
        <v>0</v>
      </c>
      <c r="E43" s="298">
        <v>4</v>
      </c>
      <c r="F43" s="298">
        <v>1</v>
      </c>
      <c r="G43" s="184">
        <f t="shared" si="1"/>
        <v>0.25</v>
      </c>
      <c r="H43" s="330">
        <f t="shared" si="4"/>
        <v>1</v>
      </c>
      <c r="I43" s="297">
        <v>4</v>
      </c>
      <c r="J43" s="296">
        <v>7</v>
      </c>
      <c r="K43" s="298">
        <v>0</v>
      </c>
      <c r="L43" s="298">
        <v>0</v>
      </c>
      <c r="N43" s="290"/>
    </row>
    <row r="44" spans="1:14" x14ac:dyDescent="0.2">
      <c r="A44" s="28" t="s">
        <v>63</v>
      </c>
      <c r="B44" s="298">
        <v>0</v>
      </c>
      <c r="C44" s="298">
        <v>0</v>
      </c>
      <c r="D44" s="184" t="str">
        <f t="shared" si="0"/>
        <v/>
      </c>
      <c r="E44" s="298">
        <v>0</v>
      </c>
      <c r="F44" s="298">
        <v>0</v>
      </c>
      <c r="G44" s="184" t="str">
        <f t="shared" si="1"/>
        <v/>
      </c>
      <c r="H44" s="330">
        <f t="shared" si="4"/>
        <v>0</v>
      </c>
      <c r="I44" s="297">
        <v>0</v>
      </c>
      <c r="J44" s="296">
        <v>0</v>
      </c>
      <c r="K44" s="298">
        <v>0</v>
      </c>
      <c r="L44" s="298">
        <v>0</v>
      </c>
      <c r="N44" s="290"/>
    </row>
    <row r="45" spans="1:14" x14ac:dyDescent="0.2">
      <c r="A45" s="28" t="s">
        <v>64</v>
      </c>
      <c r="B45" s="298">
        <v>0</v>
      </c>
      <c r="C45" s="298">
        <v>0</v>
      </c>
      <c r="D45" s="329" t="str">
        <f t="shared" si="0"/>
        <v/>
      </c>
      <c r="E45" s="298">
        <v>4</v>
      </c>
      <c r="F45" s="298">
        <v>0</v>
      </c>
      <c r="G45" s="184">
        <f t="shared" si="1"/>
        <v>0</v>
      </c>
      <c r="H45" s="330">
        <f t="shared" si="4"/>
        <v>0</v>
      </c>
      <c r="I45" s="298">
        <v>2</v>
      </c>
      <c r="J45" s="298">
        <v>4</v>
      </c>
      <c r="K45" s="298">
        <v>16653</v>
      </c>
      <c r="L45" s="298">
        <v>166.53</v>
      </c>
      <c r="N45" s="290"/>
    </row>
    <row r="46" spans="1:14" x14ac:dyDescent="0.2">
      <c r="A46" s="28" t="s">
        <v>65</v>
      </c>
      <c r="B46" s="298">
        <v>49</v>
      </c>
      <c r="C46" s="298">
        <v>4</v>
      </c>
      <c r="D46" s="329">
        <f t="shared" si="0"/>
        <v>8.1632653061224483E-2</v>
      </c>
      <c r="E46" s="298">
        <v>505</v>
      </c>
      <c r="F46" s="298">
        <v>1</v>
      </c>
      <c r="G46" s="184">
        <f t="shared" si="1"/>
        <v>1.9801980198019802E-3</v>
      </c>
      <c r="H46" s="330">
        <f t="shared" si="4"/>
        <v>5</v>
      </c>
      <c r="I46" s="298">
        <v>451</v>
      </c>
      <c r="J46" s="298">
        <v>554</v>
      </c>
      <c r="K46" s="298">
        <v>359004</v>
      </c>
      <c r="L46" s="298">
        <v>2363.5700000000002</v>
      </c>
      <c r="N46" s="290"/>
    </row>
    <row r="47" spans="1:14" x14ac:dyDescent="0.2">
      <c r="A47" s="28" t="s">
        <v>66</v>
      </c>
      <c r="B47" s="298">
        <v>9</v>
      </c>
      <c r="C47" s="298">
        <v>4</v>
      </c>
      <c r="D47" s="329">
        <f t="shared" si="0"/>
        <v>0.44444444444444442</v>
      </c>
      <c r="E47" s="298">
        <v>246</v>
      </c>
      <c r="F47" s="298">
        <v>0</v>
      </c>
      <c r="G47" s="184">
        <f t="shared" si="1"/>
        <v>0</v>
      </c>
      <c r="H47" s="330">
        <f t="shared" si="4"/>
        <v>4</v>
      </c>
      <c r="I47" s="298">
        <v>225</v>
      </c>
      <c r="J47" s="298">
        <v>255</v>
      </c>
      <c r="K47" s="298">
        <v>155044</v>
      </c>
      <c r="L47" s="298">
        <v>2170.84</v>
      </c>
      <c r="N47" s="290"/>
    </row>
    <row r="48" spans="1:14" x14ac:dyDescent="0.2">
      <c r="A48" s="28" t="s">
        <v>67</v>
      </c>
      <c r="B48" s="298">
        <v>119</v>
      </c>
      <c r="C48" s="298">
        <v>1</v>
      </c>
      <c r="D48" s="329">
        <f t="shared" si="0"/>
        <v>8.4033613445378148E-3</v>
      </c>
      <c r="E48" s="298">
        <v>479</v>
      </c>
      <c r="F48" s="298">
        <v>6</v>
      </c>
      <c r="G48" s="184">
        <f t="shared" si="1"/>
        <v>1.2526096033402923E-2</v>
      </c>
      <c r="H48" s="330">
        <f t="shared" si="4"/>
        <v>7</v>
      </c>
      <c r="I48" s="298">
        <v>255</v>
      </c>
      <c r="J48" s="298">
        <v>598</v>
      </c>
      <c r="K48" s="298">
        <v>3346807</v>
      </c>
      <c r="L48" s="298">
        <v>64456</v>
      </c>
      <c r="N48" s="290"/>
    </row>
    <row r="49" spans="1:14" s="187" customFormat="1" x14ac:dyDescent="0.2">
      <c r="A49" s="28" t="s">
        <v>68</v>
      </c>
      <c r="B49" s="298">
        <v>16</v>
      </c>
      <c r="C49" s="298">
        <v>4</v>
      </c>
      <c r="D49" s="329">
        <f t="shared" si="0"/>
        <v>0.25</v>
      </c>
      <c r="E49" s="298">
        <v>298</v>
      </c>
      <c r="F49" s="298">
        <v>0</v>
      </c>
      <c r="G49" s="184">
        <f t="shared" si="1"/>
        <v>0</v>
      </c>
      <c r="H49" s="330">
        <f t="shared" ref="H49:H55" si="5">C49+F49</f>
        <v>4</v>
      </c>
      <c r="I49" s="298">
        <v>277</v>
      </c>
      <c r="J49" s="298">
        <v>314</v>
      </c>
      <c r="K49" s="298">
        <v>144357797</v>
      </c>
      <c r="L49" s="298">
        <v>1439694.75</v>
      </c>
      <c r="N49" s="290"/>
    </row>
    <row r="50" spans="1:14" x14ac:dyDescent="0.2">
      <c r="A50" s="28" t="s">
        <v>69</v>
      </c>
      <c r="B50" s="298">
        <v>12</v>
      </c>
      <c r="C50" s="298">
        <v>0</v>
      </c>
      <c r="D50" s="329">
        <f t="shared" si="0"/>
        <v>0</v>
      </c>
      <c r="E50" s="298">
        <v>93</v>
      </c>
      <c r="F50" s="298">
        <v>3</v>
      </c>
      <c r="G50" s="184">
        <f t="shared" si="1"/>
        <v>3.2258064516129031E-2</v>
      </c>
      <c r="H50" s="330">
        <f t="shared" si="5"/>
        <v>3</v>
      </c>
      <c r="I50" s="298">
        <v>62</v>
      </c>
      <c r="J50" s="298">
        <v>105</v>
      </c>
      <c r="K50" s="298">
        <v>1005877</v>
      </c>
      <c r="L50" s="298">
        <v>16044</v>
      </c>
      <c r="N50" s="290"/>
    </row>
    <row r="51" spans="1:14" x14ac:dyDescent="0.2">
      <c r="A51" s="28" t="s">
        <v>70</v>
      </c>
      <c r="B51" s="298">
        <v>1</v>
      </c>
      <c r="C51" s="298">
        <v>0</v>
      </c>
      <c r="D51" s="329">
        <f t="shared" si="0"/>
        <v>0</v>
      </c>
      <c r="E51" s="298">
        <v>158</v>
      </c>
      <c r="F51" s="298">
        <v>0</v>
      </c>
      <c r="G51" s="184">
        <f t="shared" si="1"/>
        <v>0</v>
      </c>
      <c r="H51" s="330">
        <f t="shared" si="5"/>
        <v>0</v>
      </c>
      <c r="I51" s="298">
        <v>134</v>
      </c>
      <c r="J51" s="298">
        <v>159</v>
      </c>
      <c r="K51" s="298">
        <v>0</v>
      </c>
      <c r="L51" s="298">
        <v>0</v>
      </c>
      <c r="N51" s="290"/>
    </row>
    <row r="52" spans="1:14" x14ac:dyDescent="0.2">
      <c r="A52" s="28" t="s">
        <v>71</v>
      </c>
      <c r="B52" s="298">
        <v>0</v>
      </c>
      <c r="C52" s="298">
        <v>0</v>
      </c>
      <c r="D52" s="329" t="str">
        <f t="shared" si="0"/>
        <v/>
      </c>
      <c r="E52" s="298">
        <v>12</v>
      </c>
      <c r="F52" s="298">
        <v>0</v>
      </c>
      <c r="G52" s="329">
        <f t="shared" si="1"/>
        <v>0</v>
      </c>
      <c r="H52" s="330">
        <f t="shared" si="5"/>
        <v>0</v>
      </c>
      <c r="I52" s="298">
        <v>9</v>
      </c>
      <c r="J52" s="298">
        <v>12</v>
      </c>
      <c r="K52" s="298">
        <v>0</v>
      </c>
      <c r="L52" s="298">
        <v>0</v>
      </c>
      <c r="N52" s="290"/>
    </row>
    <row r="53" spans="1:14" x14ac:dyDescent="0.2">
      <c r="A53" s="28" t="s">
        <v>72</v>
      </c>
      <c r="B53" s="298">
        <v>243</v>
      </c>
      <c r="C53" s="298">
        <v>20</v>
      </c>
      <c r="D53" s="329">
        <f t="shared" si="0"/>
        <v>8.2304526748971193E-2</v>
      </c>
      <c r="E53" s="298">
        <v>4220</v>
      </c>
      <c r="F53" s="298">
        <v>253</v>
      </c>
      <c r="G53" s="184">
        <f t="shared" si="1"/>
        <v>5.9952606635071092E-2</v>
      </c>
      <c r="H53" s="330">
        <f t="shared" si="5"/>
        <v>273</v>
      </c>
      <c r="I53" s="298">
        <v>2056</v>
      </c>
      <c r="J53" s="298">
        <v>4463</v>
      </c>
      <c r="K53" s="298">
        <v>95849610</v>
      </c>
      <c r="L53" s="298">
        <v>1760338</v>
      </c>
      <c r="N53" s="290"/>
    </row>
    <row r="54" spans="1:14" x14ac:dyDescent="0.2">
      <c r="A54" s="28" t="s">
        <v>73</v>
      </c>
      <c r="B54" s="298">
        <v>4</v>
      </c>
      <c r="C54" s="298">
        <v>0</v>
      </c>
      <c r="D54" s="329">
        <f t="shared" si="0"/>
        <v>0</v>
      </c>
      <c r="E54" s="298">
        <v>351</v>
      </c>
      <c r="F54" s="298">
        <v>35</v>
      </c>
      <c r="G54" s="184">
        <f t="shared" si="1"/>
        <v>9.9715099715099717E-2</v>
      </c>
      <c r="H54" s="330">
        <f t="shared" si="5"/>
        <v>35</v>
      </c>
      <c r="I54" s="298">
        <v>241</v>
      </c>
      <c r="J54" s="298">
        <v>355</v>
      </c>
      <c r="K54" s="298">
        <v>9599101</v>
      </c>
      <c r="L54" s="298">
        <v>152654</v>
      </c>
      <c r="N54" s="290"/>
    </row>
    <row r="55" spans="1:14" s="286" customFormat="1" x14ac:dyDescent="0.2">
      <c r="A55" s="28" t="s">
        <v>74</v>
      </c>
      <c r="B55" s="298">
        <v>446</v>
      </c>
      <c r="C55" s="298">
        <v>5</v>
      </c>
      <c r="D55" s="329">
        <f t="shared" si="0"/>
        <v>1.1210762331838564E-2</v>
      </c>
      <c r="E55" s="298">
        <v>5678</v>
      </c>
      <c r="F55" s="298">
        <v>254</v>
      </c>
      <c r="G55" s="184">
        <f t="shared" si="1"/>
        <v>4.4734061289186333E-2</v>
      </c>
      <c r="H55" s="330">
        <f t="shared" si="5"/>
        <v>259</v>
      </c>
      <c r="I55" s="298">
        <v>5865</v>
      </c>
      <c r="J55" s="298">
        <v>6124</v>
      </c>
      <c r="K55" s="298">
        <v>60542143</v>
      </c>
      <c r="L55" s="298">
        <v>1317127.6599999999</v>
      </c>
      <c r="N55" s="290"/>
    </row>
    <row r="56" spans="1:14" x14ac:dyDescent="0.2">
      <c r="A56" s="28" t="s">
        <v>75</v>
      </c>
      <c r="B56" s="298">
        <v>48</v>
      </c>
      <c r="C56" s="298">
        <v>2</v>
      </c>
      <c r="D56" s="329">
        <f t="shared" si="0"/>
        <v>4.1666666666666664E-2</v>
      </c>
      <c r="E56" s="298">
        <v>399</v>
      </c>
      <c r="F56" s="298">
        <v>6</v>
      </c>
      <c r="G56" s="184">
        <f t="shared" si="1"/>
        <v>1.5037593984962405E-2</v>
      </c>
      <c r="H56" s="330"/>
      <c r="I56" s="298">
        <v>213</v>
      </c>
      <c r="J56" s="298">
        <v>447</v>
      </c>
      <c r="K56" s="298">
        <v>170329</v>
      </c>
      <c r="L56" s="298">
        <v>1698</v>
      </c>
      <c r="N56" s="290"/>
    </row>
    <row r="57" spans="1:14" x14ac:dyDescent="0.2">
      <c r="A57" s="28" t="s">
        <v>76</v>
      </c>
      <c r="B57" s="298">
        <v>88</v>
      </c>
      <c r="C57" s="298">
        <v>2</v>
      </c>
      <c r="D57" s="329">
        <f t="shared" si="0"/>
        <v>2.2727272727272728E-2</v>
      </c>
      <c r="E57" s="298">
        <v>1216</v>
      </c>
      <c r="F57" s="298">
        <v>27</v>
      </c>
      <c r="G57" s="184">
        <f t="shared" si="1"/>
        <v>2.2203947368421052E-2</v>
      </c>
      <c r="H57" s="330">
        <f t="shared" ref="H57:H65" si="6">C57+F57</f>
        <v>29</v>
      </c>
      <c r="I57" s="298">
        <v>853</v>
      </c>
      <c r="J57" s="298">
        <v>1304</v>
      </c>
      <c r="K57" s="298">
        <v>13025344</v>
      </c>
      <c r="L57" s="298">
        <v>246348</v>
      </c>
      <c r="N57" s="290"/>
    </row>
    <row r="58" spans="1:14" x14ac:dyDescent="0.2">
      <c r="A58" s="28" t="s">
        <v>77</v>
      </c>
      <c r="B58" s="298">
        <v>115</v>
      </c>
      <c r="C58" s="298">
        <v>1</v>
      </c>
      <c r="D58" s="329">
        <f t="shared" si="0"/>
        <v>8.6956521739130436E-3</v>
      </c>
      <c r="E58" s="298">
        <v>690</v>
      </c>
      <c r="F58" s="298">
        <v>35</v>
      </c>
      <c r="G58" s="184">
        <f t="shared" si="1"/>
        <v>5.0724637681159424E-2</v>
      </c>
      <c r="H58" s="330">
        <f t="shared" si="6"/>
        <v>36</v>
      </c>
      <c r="I58" s="298">
        <v>325</v>
      </c>
      <c r="J58" s="298">
        <v>805</v>
      </c>
      <c r="K58" s="298">
        <v>8099655</v>
      </c>
      <c r="L58" s="298">
        <v>161711.92000000001</v>
      </c>
      <c r="N58" s="290"/>
    </row>
    <row r="59" spans="1:14" x14ac:dyDescent="0.2">
      <c r="A59" s="28" t="s">
        <v>78</v>
      </c>
      <c r="B59" s="298">
        <v>1</v>
      </c>
      <c r="C59" s="298">
        <v>0</v>
      </c>
      <c r="D59" s="329">
        <f t="shared" si="0"/>
        <v>0</v>
      </c>
      <c r="E59" s="298">
        <v>67</v>
      </c>
      <c r="F59" s="298">
        <v>0</v>
      </c>
      <c r="G59" s="329">
        <f t="shared" si="1"/>
        <v>0</v>
      </c>
      <c r="H59" s="330">
        <f t="shared" si="6"/>
        <v>0</v>
      </c>
      <c r="I59" s="298">
        <v>25</v>
      </c>
      <c r="J59" s="298">
        <v>68</v>
      </c>
      <c r="K59" s="298">
        <v>0</v>
      </c>
      <c r="L59" s="298">
        <v>0</v>
      </c>
      <c r="N59" s="290"/>
    </row>
    <row r="60" spans="1:14" s="187" customFormat="1" x14ac:dyDescent="0.2">
      <c r="A60" s="28" t="s">
        <v>79</v>
      </c>
      <c r="B60" s="298">
        <v>3</v>
      </c>
      <c r="C60" s="298">
        <v>0</v>
      </c>
      <c r="D60" s="329">
        <f t="shared" si="0"/>
        <v>0</v>
      </c>
      <c r="E60" s="298">
        <v>46</v>
      </c>
      <c r="F60" s="298">
        <v>0</v>
      </c>
      <c r="G60" s="184">
        <f t="shared" si="1"/>
        <v>0</v>
      </c>
      <c r="H60" s="330">
        <f t="shared" si="6"/>
        <v>0</v>
      </c>
      <c r="I60" s="298">
        <v>46</v>
      </c>
      <c r="J60" s="298">
        <v>49</v>
      </c>
      <c r="K60" s="298">
        <v>0</v>
      </c>
      <c r="L60" s="298">
        <v>0</v>
      </c>
      <c r="N60" s="290"/>
    </row>
    <row r="61" spans="1:14" x14ac:dyDescent="0.2">
      <c r="A61" s="28" t="s">
        <v>80</v>
      </c>
      <c r="B61" s="298">
        <v>23</v>
      </c>
      <c r="C61" s="298">
        <v>2</v>
      </c>
      <c r="D61" s="329">
        <f t="shared" si="0"/>
        <v>8.6956521739130432E-2</v>
      </c>
      <c r="E61" s="298">
        <v>568</v>
      </c>
      <c r="F61" s="298">
        <v>49</v>
      </c>
      <c r="G61" s="184">
        <f t="shared" si="1"/>
        <v>8.6267605633802813E-2</v>
      </c>
      <c r="H61" s="330">
        <f t="shared" si="6"/>
        <v>51</v>
      </c>
      <c r="I61" s="298">
        <v>300</v>
      </c>
      <c r="J61" s="298">
        <v>591</v>
      </c>
      <c r="K61" s="298">
        <v>16058029</v>
      </c>
      <c r="L61" s="298">
        <v>51358</v>
      </c>
      <c r="N61" s="290"/>
    </row>
    <row r="62" spans="1:14" x14ac:dyDescent="0.2">
      <c r="A62" s="28" t="s">
        <v>81</v>
      </c>
      <c r="B62" s="298">
        <v>3</v>
      </c>
      <c r="C62" s="298">
        <v>0</v>
      </c>
      <c r="D62" s="329">
        <f t="shared" si="0"/>
        <v>0</v>
      </c>
      <c r="E62" s="298">
        <v>547</v>
      </c>
      <c r="F62" s="298">
        <v>76</v>
      </c>
      <c r="G62" s="184">
        <f t="shared" si="1"/>
        <v>0.13893967093235832</v>
      </c>
      <c r="H62" s="330">
        <f t="shared" si="6"/>
        <v>76</v>
      </c>
      <c r="I62" s="298">
        <v>251</v>
      </c>
      <c r="J62" s="298">
        <v>550</v>
      </c>
      <c r="K62" s="298">
        <v>18396873</v>
      </c>
      <c r="L62" s="298">
        <v>468457.24</v>
      </c>
      <c r="N62" s="290"/>
    </row>
    <row r="63" spans="1:14" x14ac:dyDescent="0.2">
      <c r="A63" s="28" t="s">
        <v>82</v>
      </c>
      <c r="B63" s="298">
        <v>6</v>
      </c>
      <c r="C63" s="298">
        <v>2</v>
      </c>
      <c r="D63" s="329">
        <f t="shared" si="0"/>
        <v>0.33333333333333331</v>
      </c>
      <c r="E63" s="298">
        <v>118</v>
      </c>
      <c r="F63" s="298">
        <v>0</v>
      </c>
      <c r="G63" s="184">
        <f t="shared" si="1"/>
        <v>0</v>
      </c>
      <c r="H63" s="330">
        <f t="shared" si="6"/>
        <v>2</v>
      </c>
      <c r="I63" s="298">
        <v>99</v>
      </c>
      <c r="J63" s="298">
        <v>124</v>
      </c>
      <c r="K63" s="298">
        <v>183391</v>
      </c>
      <c r="L63" s="298">
        <v>1346</v>
      </c>
      <c r="N63" s="290"/>
    </row>
    <row r="64" spans="1:14" x14ac:dyDescent="0.2">
      <c r="A64" s="28" t="s">
        <v>83</v>
      </c>
      <c r="B64" s="298">
        <v>386</v>
      </c>
      <c r="C64" s="298">
        <v>10</v>
      </c>
      <c r="D64" s="329">
        <f t="shared" si="0"/>
        <v>2.5906735751295335E-2</v>
      </c>
      <c r="E64" s="298">
        <v>372</v>
      </c>
      <c r="F64" s="298">
        <v>69</v>
      </c>
      <c r="G64" s="184">
        <f t="shared" si="1"/>
        <v>0.18548387096774194</v>
      </c>
      <c r="H64" s="330">
        <f t="shared" si="6"/>
        <v>79</v>
      </c>
      <c r="I64" s="298">
        <v>466</v>
      </c>
      <c r="J64" s="298">
        <v>758</v>
      </c>
      <c r="K64" s="298">
        <v>32945263</v>
      </c>
      <c r="L64" s="298">
        <v>848991.9</v>
      </c>
      <c r="N64" s="290"/>
    </row>
    <row r="65" spans="1:20" x14ac:dyDescent="0.2">
      <c r="A65" s="28" t="s">
        <v>84</v>
      </c>
      <c r="B65" s="298">
        <v>0</v>
      </c>
      <c r="C65" s="298">
        <v>0</v>
      </c>
      <c r="D65" s="329" t="str">
        <f t="shared" si="0"/>
        <v/>
      </c>
      <c r="E65" s="298">
        <v>17</v>
      </c>
      <c r="F65" s="298">
        <v>0</v>
      </c>
      <c r="G65" s="184">
        <f t="shared" si="1"/>
        <v>0</v>
      </c>
      <c r="H65" s="330">
        <f t="shared" si="6"/>
        <v>0</v>
      </c>
      <c r="I65" s="298">
        <v>17</v>
      </c>
      <c r="J65" s="298">
        <v>17</v>
      </c>
      <c r="K65" s="298">
        <v>0</v>
      </c>
      <c r="L65" s="298">
        <v>0</v>
      </c>
      <c r="N65" s="290"/>
    </row>
    <row r="66" spans="1:20" x14ac:dyDescent="0.2">
      <c r="A66" s="28" t="s">
        <v>85</v>
      </c>
      <c r="B66" s="298">
        <v>2</v>
      </c>
      <c r="C66" s="298">
        <v>0</v>
      </c>
      <c r="D66" s="329">
        <f t="shared" si="0"/>
        <v>0</v>
      </c>
      <c r="E66" s="298">
        <v>20</v>
      </c>
      <c r="F66" s="298">
        <v>0</v>
      </c>
      <c r="G66" s="184">
        <f t="shared" si="1"/>
        <v>0</v>
      </c>
      <c r="H66" s="330"/>
      <c r="I66" s="298">
        <v>17</v>
      </c>
      <c r="J66" s="298">
        <v>22</v>
      </c>
      <c r="K66" s="298">
        <v>0</v>
      </c>
      <c r="L66" s="298">
        <v>0</v>
      </c>
      <c r="N66" s="290"/>
    </row>
    <row r="67" spans="1:20" s="84" customFormat="1" x14ac:dyDescent="0.2">
      <c r="A67" s="28" t="s">
        <v>86</v>
      </c>
      <c r="B67" s="298">
        <v>0</v>
      </c>
      <c r="C67" s="298">
        <v>0</v>
      </c>
      <c r="D67" s="184" t="str">
        <f t="shared" si="0"/>
        <v/>
      </c>
      <c r="E67" s="298">
        <v>8</v>
      </c>
      <c r="F67" s="298">
        <v>0</v>
      </c>
      <c r="G67" s="184">
        <f t="shared" si="1"/>
        <v>0</v>
      </c>
      <c r="H67" s="330">
        <f t="shared" ref="H67:H73" si="7">C67+F67</f>
        <v>0</v>
      </c>
      <c r="I67" s="297">
        <v>4</v>
      </c>
      <c r="J67" s="296">
        <v>8</v>
      </c>
      <c r="K67" s="298">
        <v>0</v>
      </c>
      <c r="L67" s="298">
        <v>0</v>
      </c>
      <c r="N67" s="183"/>
    </row>
    <row r="68" spans="1:20" x14ac:dyDescent="0.2">
      <c r="A68" s="28" t="s">
        <v>87</v>
      </c>
      <c r="B68" s="298">
        <v>0</v>
      </c>
      <c r="C68" s="298">
        <v>0</v>
      </c>
      <c r="D68" s="184" t="str">
        <f t="shared" si="0"/>
        <v/>
      </c>
      <c r="E68" s="298">
        <v>0</v>
      </c>
      <c r="F68" s="298">
        <v>0</v>
      </c>
      <c r="G68" s="184" t="str">
        <f t="shared" si="1"/>
        <v/>
      </c>
      <c r="H68" s="330">
        <f t="shared" si="7"/>
        <v>0</v>
      </c>
      <c r="I68" s="297">
        <v>0</v>
      </c>
      <c r="J68" s="296">
        <v>0</v>
      </c>
      <c r="K68" s="298">
        <v>0</v>
      </c>
      <c r="L68" s="298">
        <v>0</v>
      </c>
      <c r="N68" s="290"/>
    </row>
    <row r="69" spans="1:20" x14ac:dyDescent="0.2">
      <c r="A69" s="28" t="s">
        <v>88</v>
      </c>
      <c r="B69" s="298">
        <v>49</v>
      </c>
      <c r="C69" s="298">
        <v>3</v>
      </c>
      <c r="D69" s="329">
        <f t="shared" si="0"/>
        <v>6.1224489795918366E-2</v>
      </c>
      <c r="E69" s="298">
        <v>579</v>
      </c>
      <c r="F69" s="298">
        <v>69</v>
      </c>
      <c r="G69" s="184">
        <f t="shared" si="1"/>
        <v>0.11917098445595854</v>
      </c>
      <c r="H69" s="330">
        <f t="shared" si="7"/>
        <v>72</v>
      </c>
      <c r="I69" s="298">
        <v>350</v>
      </c>
      <c r="J69" s="298">
        <v>628</v>
      </c>
      <c r="K69" s="298">
        <v>13042567</v>
      </c>
      <c r="L69" s="298">
        <v>290629.78999999998</v>
      </c>
      <c r="N69" s="290"/>
    </row>
    <row r="70" spans="1:20" x14ac:dyDescent="0.2">
      <c r="A70" s="28" t="s">
        <v>89</v>
      </c>
      <c r="B70" s="298">
        <v>0</v>
      </c>
      <c r="C70" s="298">
        <v>0</v>
      </c>
      <c r="D70" s="184" t="str">
        <f>IF(OR((B70=0),(B70="")),"",(C70/B70))</f>
        <v/>
      </c>
      <c r="E70" s="298">
        <v>2</v>
      </c>
      <c r="F70" s="298">
        <v>0</v>
      </c>
      <c r="G70" s="184">
        <f>IF(OR((E70=0),(E70="")),"",(F70/E70))</f>
        <v>0</v>
      </c>
      <c r="H70" s="185">
        <f t="shared" si="7"/>
        <v>0</v>
      </c>
      <c r="I70" s="297">
        <v>1</v>
      </c>
      <c r="J70" s="296">
        <v>2</v>
      </c>
      <c r="K70" s="298">
        <v>0</v>
      </c>
      <c r="L70" s="298">
        <v>0</v>
      </c>
      <c r="N70" s="290"/>
    </row>
    <row r="71" spans="1:20" x14ac:dyDescent="0.2">
      <c r="A71" s="28" t="s">
        <v>90</v>
      </c>
      <c r="B71" s="298">
        <v>1</v>
      </c>
      <c r="C71" s="298">
        <v>0</v>
      </c>
      <c r="D71" s="184">
        <f>IF(OR((B71=0),(B71="")),"",(C71/B71))</f>
        <v>0</v>
      </c>
      <c r="E71" s="298">
        <v>87</v>
      </c>
      <c r="F71" s="298">
        <v>0</v>
      </c>
      <c r="G71" s="184">
        <f>IF(OR((E71=0),(E71="")),"",(F71/E71))</f>
        <v>0</v>
      </c>
      <c r="H71" s="185">
        <f t="shared" si="7"/>
        <v>0</v>
      </c>
      <c r="I71" s="297">
        <v>83</v>
      </c>
      <c r="J71" s="296">
        <v>88</v>
      </c>
      <c r="K71" s="298">
        <v>0</v>
      </c>
      <c r="L71" s="298">
        <v>0</v>
      </c>
      <c r="N71" s="290"/>
    </row>
    <row r="72" spans="1:20" x14ac:dyDescent="0.2">
      <c r="A72" s="28" t="s">
        <v>91</v>
      </c>
      <c r="B72" s="298">
        <v>1</v>
      </c>
      <c r="C72" s="298">
        <v>0</v>
      </c>
      <c r="D72" s="184">
        <f>IF(OR((B72=0),(B72="")),"",(C72/B72))</f>
        <v>0</v>
      </c>
      <c r="E72" s="298">
        <v>3</v>
      </c>
      <c r="F72" s="298">
        <v>0</v>
      </c>
      <c r="G72" s="184">
        <f>IF(OR((E72=0),(E72="")),"",(F72/E72))</f>
        <v>0</v>
      </c>
      <c r="H72" s="185">
        <f t="shared" si="7"/>
        <v>0</v>
      </c>
      <c r="I72" s="297">
        <v>1</v>
      </c>
      <c r="J72" s="296">
        <v>4</v>
      </c>
      <c r="K72" s="298">
        <v>0</v>
      </c>
      <c r="L72" s="298">
        <v>0</v>
      </c>
      <c r="N72" s="290"/>
    </row>
    <row r="73" spans="1:20" x14ac:dyDescent="0.2">
      <c r="A73" s="28" t="s">
        <v>92</v>
      </c>
      <c r="B73" s="17">
        <f>SUM(B6:B72)</f>
        <v>5102</v>
      </c>
      <c r="C73" s="17">
        <f>SUM(C6:C72)</f>
        <v>426</v>
      </c>
      <c r="D73" s="11">
        <f>IF(OR((B73=0),(B73="")),"",(C73/B73))</f>
        <v>8.3496667973343791E-2</v>
      </c>
      <c r="E73" s="17">
        <f>SUM(E6:E72)</f>
        <v>111473</v>
      </c>
      <c r="F73" s="18">
        <f>SUM(F6:F72)</f>
        <v>17608</v>
      </c>
      <c r="G73" s="11">
        <f>IF(OR((E73=0),(E73="")),"",(F73/E73))</f>
        <v>0.15795753231724274</v>
      </c>
      <c r="H73" s="12">
        <f t="shared" si="7"/>
        <v>18034</v>
      </c>
      <c r="I73" s="18">
        <f>SUM(I6:I72)</f>
        <v>48598</v>
      </c>
      <c r="J73" s="13">
        <f>SUM(J6:J72)</f>
        <v>116575</v>
      </c>
      <c r="K73" s="13">
        <f>SUM(K6:K72)</f>
        <v>3791127186</v>
      </c>
      <c r="L73" s="13">
        <f>SUM(L6:L72)</f>
        <v>74209158.180000007</v>
      </c>
      <c r="N73" s="290"/>
    </row>
    <row r="74" spans="1:20" x14ac:dyDescent="0.2">
      <c r="A74" s="331"/>
      <c r="B74" s="20"/>
      <c r="C74" s="21" t="s">
        <v>93</v>
      </c>
      <c r="D74"/>
      <c r="E74"/>
      <c r="F74"/>
      <c r="G74"/>
      <c r="H74"/>
      <c r="I74"/>
      <c r="J74"/>
      <c r="K74" s="23"/>
      <c r="L74"/>
      <c r="M74"/>
      <c r="N74"/>
      <c r="O74"/>
      <c r="P74"/>
      <c r="Q74"/>
      <c r="R74"/>
      <c r="S74"/>
      <c r="T74"/>
    </row>
    <row r="75" spans="1:20" ht="12.75" customHeight="1" x14ac:dyDescent="0.2">
      <c r="A75" s="478" t="s">
        <v>163</v>
      </c>
      <c r="B75" s="21"/>
      <c r="C75" s="21"/>
      <c r="D75"/>
      <c r="E75"/>
      <c r="F75"/>
      <c r="G75"/>
      <c r="H75"/>
      <c r="I75"/>
      <c r="J75"/>
      <c r="K75"/>
      <c r="L75"/>
    </row>
    <row r="76" spans="1:20" x14ac:dyDescent="0.2">
      <c r="A76" s="479"/>
      <c r="B76"/>
      <c r="C76"/>
      <c r="D76"/>
      <c r="E76"/>
      <c r="F76"/>
      <c r="G76"/>
      <c r="H76"/>
      <c r="I76"/>
      <c r="J76"/>
      <c r="K76"/>
      <c r="L76"/>
    </row>
    <row r="77" spans="1:20" x14ac:dyDescent="0.2">
      <c r="A77" s="479"/>
      <c r="B77"/>
      <c r="C77"/>
      <c r="D77"/>
      <c r="E77"/>
      <c r="F77"/>
      <c r="G77"/>
      <c r="H77"/>
      <c r="I77"/>
      <c r="J77"/>
      <c r="K77"/>
      <c r="L77"/>
    </row>
    <row r="78" spans="1:20" x14ac:dyDescent="0.2">
      <c r="A78" s="479"/>
      <c r="B78"/>
      <c r="C78"/>
      <c r="D78"/>
      <c r="E78"/>
      <c r="F78"/>
      <c r="G78"/>
      <c r="H78"/>
      <c r="I78"/>
      <c r="J78"/>
      <c r="K78"/>
      <c r="L78"/>
    </row>
  </sheetData>
  <mergeCells count="4">
    <mergeCell ref="A1:C1"/>
    <mergeCell ref="B2:C4"/>
    <mergeCell ref="E2:F4"/>
    <mergeCell ref="A75:A78"/>
  </mergeCells>
  <pageMargins left="0.7" right="0.7" top="0.75" bottom="0.75" header="0.3" footer="0.3"/>
  <ignoredErrors>
    <ignoredError sqref="D7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78"/>
  <sheetViews>
    <sheetView zoomScale="115" zoomScaleNormal="115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15.85546875" style="7" customWidth="1"/>
    <col min="2" max="7" width="9.140625" style="7"/>
    <col min="8" max="9" width="10" style="7" customWidth="1"/>
    <col min="10" max="10" width="8.28515625" style="7" customWidth="1"/>
    <col min="11" max="11" width="11.28515625" style="7" customWidth="1"/>
    <col min="12" max="12" width="14.7109375" style="7" customWidth="1"/>
    <col min="13" max="16384" width="9.140625" style="7"/>
  </cols>
  <sheetData>
    <row r="1" spans="1:14" x14ac:dyDescent="0.2">
      <c r="A1" s="477">
        <v>2016</v>
      </c>
      <c r="B1" s="476"/>
      <c r="C1" s="476"/>
      <c r="D1" s="1"/>
      <c r="E1" s="2"/>
      <c r="F1" s="3" t="s">
        <v>136</v>
      </c>
      <c r="G1" s="4">
        <f>COUNTA(B6:B72)</f>
        <v>67</v>
      </c>
      <c r="H1" s="4"/>
      <c r="I1" s="4"/>
      <c r="J1" s="2" t="s">
        <v>2</v>
      </c>
      <c r="K1" s="5"/>
      <c r="L1" s="6"/>
    </row>
    <row r="2" spans="1:14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6</v>
      </c>
      <c r="I2" s="40" t="s">
        <v>140</v>
      </c>
      <c r="J2" s="40" t="s">
        <v>7</v>
      </c>
      <c r="K2" s="41" t="s">
        <v>8</v>
      </c>
      <c r="L2" s="41" t="s">
        <v>9</v>
      </c>
    </row>
    <row r="3" spans="1:14" x14ac:dyDescent="0.2">
      <c r="A3" s="42">
        <v>43326</v>
      </c>
      <c r="B3" s="454"/>
      <c r="C3" s="455"/>
      <c r="D3" s="43" t="s">
        <v>10</v>
      </c>
      <c r="E3" s="450"/>
      <c r="F3" s="451"/>
      <c r="G3" s="44" t="s">
        <v>10</v>
      </c>
      <c r="H3" s="45" t="s">
        <v>11</v>
      </c>
      <c r="I3" s="45" t="s">
        <v>12</v>
      </c>
      <c r="J3" s="46" t="s">
        <v>0</v>
      </c>
      <c r="K3" s="44" t="s">
        <v>13</v>
      </c>
      <c r="L3" s="44" t="s">
        <v>14</v>
      </c>
    </row>
    <row r="4" spans="1:14" x14ac:dyDescent="0.2">
      <c r="A4" s="47"/>
      <c r="B4" s="456"/>
      <c r="C4" s="457"/>
      <c r="D4" s="46" t="s">
        <v>139</v>
      </c>
      <c r="E4" s="448"/>
      <c r="F4" s="449"/>
      <c r="G4" s="49" t="s">
        <v>139</v>
      </c>
      <c r="H4" s="49" t="s">
        <v>15</v>
      </c>
      <c r="I4" s="48" t="s">
        <v>16</v>
      </c>
      <c r="J4" s="49" t="s">
        <v>10</v>
      </c>
      <c r="K4" s="44" t="s">
        <v>17</v>
      </c>
      <c r="L4" s="44" t="s">
        <v>18</v>
      </c>
    </row>
    <row r="5" spans="1:14" x14ac:dyDescent="0.2">
      <c r="A5" s="50" t="s">
        <v>19</v>
      </c>
      <c r="B5" s="51" t="s">
        <v>20</v>
      </c>
      <c r="C5" s="51" t="s">
        <v>21</v>
      </c>
      <c r="D5" s="52" t="s">
        <v>21</v>
      </c>
      <c r="E5" s="51" t="s">
        <v>20</v>
      </c>
      <c r="F5" s="51" t="s">
        <v>11</v>
      </c>
      <c r="G5" s="53" t="s">
        <v>21</v>
      </c>
      <c r="H5" s="52" t="s">
        <v>21</v>
      </c>
      <c r="I5" s="52" t="s">
        <v>22</v>
      </c>
      <c r="J5" s="52" t="s">
        <v>139</v>
      </c>
      <c r="K5" s="54" t="s">
        <v>23</v>
      </c>
      <c r="L5" s="44" t="s">
        <v>24</v>
      </c>
    </row>
    <row r="6" spans="1:14" x14ac:dyDescent="0.2">
      <c r="A6" s="28" t="s">
        <v>25</v>
      </c>
      <c r="B6" s="298">
        <v>46</v>
      </c>
      <c r="C6" s="298">
        <v>6</v>
      </c>
      <c r="D6" s="329">
        <f t="shared" ref="D6:D69" si="0">IF(OR((B6=0),(B6="")),"",(C6/B6))</f>
        <v>0.13043478260869565</v>
      </c>
      <c r="E6" s="298">
        <v>482</v>
      </c>
      <c r="F6" s="298">
        <v>0</v>
      </c>
      <c r="G6" s="184">
        <f t="shared" ref="G6:G69" si="1">IF(OR((E6=0),(E6="")),"",(F6/E6))</f>
        <v>0</v>
      </c>
      <c r="H6" s="185">
        <f t="shared" ref="H6:H23" si="2">C6+F6</f>
        <v>6</v>
      </c>
      <c r="I6" s="298">
        <v>505</v>
      </c>
      <c r="J6" s="298">
        <v>528</v>
      </c>
      <c r="K6" s="298">
        <v>1533150</v>
      </c>
      <c r="L6" s="298">
        <v>35028.33</v>
      </c>
      <c r="N6" s="290"/>
    </row>
    <row r="7" spans="1:14" x14ac:dyDescent="0.2">
      <c r="A7" s="28" t="s">
        <v>26</v>
      </c>
      <c r="B7" s="298">
        <v>0</v>
      </c>
      <c r="C7" s="298">
        <v>0</v>
      </c>
      <c r="D7" s="184" t="str">
        <f t="shared" si="0"/>
        <v/>
      </c>
      <c r="E7" s="298">
        <v>1</v>
      </c>
      <c r="F7" s="298">
        <v>0</v>
      </c>
      <c r="G7" s="184">
        <f t="shared" si="1"/>
        <v>0</v>
      </c>
      <c r="H7" s="185">
        <f t="shared" si="2"/>
        <v>0</v>
      </c>
      <c r="I7" s="297">
        <v>1</v>
      </c>
      <c r="J7" s="296">
        <v>1</v>
      </c>
      <c r="K7" s="298">
        <v>0</v>
      </c>
      <c r="L7" s="298">
        <v>0</v>
      </c>
      <c r="N7" s="290"/>
    </row>
    <row r="8" spans="1:14" x14ac:dyDescent="0.2">
      <c r="A8" s="28" t="s">
        <v>27</v>
      </c>
      <c r="B8" s="298">
        <v>0</v>
      </c>
      <c r="C8" s="298">
        <v>0</v>
      </c>
      <c r="D8" s="329" t="str">
        <f t="shared" si="0"/>
        <v/>
      </c>
      <c r="E8" s="298">
        <v>70</v>
      </c>
      <c r="F8" s="298">
        <v>0</v>
      </c>
      <c r="G8" s="329">
        <f t="shared" si="1"/>
        <v>0</v>
      </c>
      <c r="H8" s="185">
        <f t="shared" si="2"/>
        <v>0</v>
      </c>
      <c r="I8" s="298">
        <v>62</v>
      </c>
      <c r="J8" s="298">
        <v>70</v>
      </c>
      <c r="K8" s="298">
        <v>0</v>
      </c>
      <c r="L8" s="298">
        <v>0</v>
      </c>
      <c r="N8" s="290"/>
    </row>
    <row r="9" spans="1:14" x14ac:dyDescent="0.2">
      <c r="A9" s="28" t="s">
        <v>28</v>
      </c>
      <c r="B9" s="298">
        <v>1</v>
      </c>
      <c r="C9" s="298">
        <v>0</v>
      </c>
      <c r="D9" s="184">
        <f t="shared" si="0"/>
        <v>0</v>
      </c>
      <c r="E9" s="298">
        <v>3</v>
      </c>
      <c r="F9" s="298">
        <v>0</v>
      </c>
      <c r="G9" s="184">
        <f t="shared" si="1"/>
        <v>0</v>
      </c>
      <c r="H9" s="185">
        <f t="shared" si="2"/>
        <v>0</v>
      </c>
      <c r="I9" s="297">
        <v>2</v>
      </c>
      <c r="J9" s="296">
        <v>4</v>
      </c>
      <c r="K9" s="298">
        <v>0</v>
      </c>
      <c r="L9" s="298">
        <v>0</v>
      </c>
      <c r="N9" s="290"/>
    </row>
    <row r="10" spans="1:14" x14ac:dyDescent="0.2">
      <c r="A10" s="28" t="s">
        <v>29</v>
      </c>
      <c r="B10" s="298">
        <v>263</v>
      </c>
      <c r="C10" s="298">
        <v>101</v>
      </c>
      <c r="D10" s="329">
        <f t="shared" si="0"/>
        <v>0.38403041825095058</v>
      </c>
      <c r="E10" s="298">
        <v>818</v>
      </c>
      <c r="F10" s="298">
        <v>190</v>
      </c>
      <c r="G10" s="184">
        <f t="shared" si="1"/>
        <v>0.23227383863080683</v>
      </c>
      <c r="H10" s="330">
        <f t="shared" si="2"/>
        <v>291</v>
      </c>
      <c r="I10" s="298">
        <v>483</v>
      </c>
      <c r="J10" s="298">
        <v>1081</v>
      </c>
      <c r="K10" s="298">
        <v>49430370</v>
      </c>
      <c r="L10" s="298">
        <v>918234</v>
      </c>
      <c r="N10" s="290"/>
    </row>
    <row r="11" spans="1:14" x14ac:dyDescent="0.2">
      <c r="A11" s="28" t="s">
        <v>30</v>
      </c>
      <c r="B11" s="298">
        <v>287</v>
      </c>
      <c r="C11" s="298">
        <v>63</v>
      </c>
      <c r="D11" s="329">
        <f t="shared" si="0"/>
        <v>0.21951219512195122</v>
      </c>
      <c r="E11" s="298">
        <v>17094</v>
      </c>
      <c r="F11" s="298">
        <v>594</v>
      </c>
      <c r="G11" s="184">
        <f t="shared" si="1"/>
        <v>3.4749034749034749E-2</v>
      </c>
      <c r="H11" s="330">
        <f t="shared" si="2"/>
        <v>657</v>
      </c>
      <c r="I11" s="298">
        <v>13356</v>
      </c>
      <c r="J11" s="298">
        <v>17381</v>
      </c>
      <c r="K11" s="298">
        <v>123412580</v>
      </c>
      <c r="L11" s="298">
        <v>2862900</v>
      </c>
      <c r="N11" s="290"/>
    </row>
    <row r="12" spans="1:14" x14ac:dyDescent="0.2">
      <c r="A12" s="28" t="s">
        <v>31</v>
      </c>
      <c r="B12" s="298">
        <v>0</v>
      </c>
      <c r="C12" s="298">
        <v>0</v>
      </c>
      <c r="D12" s="184" t="str">
        <f t="shared" si="0"/>
        <v/>
      </c>
      <c r="E12" s="298">
        <v>0</v>
      </c>
      <c r="F12" s="298">
        <v>0</v>
      </c>
      <c r="G12" s="184" t="str">
        <f t="shared" si="1"/>
        <v/>
      </c>
      <c r="H12" s="330">
        <v>0</v>
      </c>
      <c r="I12" s="297">
        <v>0</v>
      </c>
      <c r="J12" s="296">
        <v>0</v>
      </c>
      <c r="K12" s="298">
        <v>0</v>
      </c>
      <c r="L12" s="298"/>
      <c r="N12" s="290"/>
    </row>
    <row r="13" spans="1:14" s="91" customFormat="1" x14ac:dyDescent="0.2">
      <c r="A13" s="28" t="s">
        <v>32</v>
      </c>
      <c r="B13" s="298">
        <v>1</v>
      </c>
      <c r="C13" s="298">
        <v>0</v>
      </c>
      <c r="D13" s="329">
        <f t="shared" si="0"/>
        <v>0</v>
      </c>
      <c r="E13" s="298">
        <v>200</v>
      </c>
      <c r="F13" s="298">
        <v>9</v>
      </c>
      <c r="G13" s="184">
        <f t="shared" si="1"/>
        <v>4.4999999999999998E-2</v>
      </c>
      <c r="H13" s="330">
        <f t="shared" si="2"/>
        <v>9</v>
      </c>
      <c r="I13" s="298">
        <v>126</v>
      </c>
      <c r="J13" s="298">
        <v>201</v>
      </c>
      <c r="K13" s="298">
        <v>1672662</v>
      </c>
      <c r="L13" s="298">
        <v>29001</v>
      </c>
      <c r="N13" s="290"/>
    </row>
    <row r="14" spans="1:14" x14ac:dyDescent="0.2">
      <c r="A14" s="28" t="s">
        <v>33</v>
      </c>
      <c r="B14" s="298">
        <v>38</v>
      </c>
      <c r="C14" s="298">
        <v>5</v>
      </c>
      <c r="D14" s="329">
        <f t="shared" si="0"/>
        <v>0.13157894736842105</v>
      </c>
      <c r="E14" s="298">
        <v>185</v>
      </c>
      <c r="F14" s="298">
        <v>11</v>
      </c>
      <c r="G14" s="184">
        <f t="shared" si="1"/>
        <v>5.9459459459459463E-2</v>
      </c>
      <c r="H14" s="330">
        <f t="shared" si="2"/>
        <v>16</v>
      </c>
      <c r="I14" s="298">
        <v>136</v>
      </c>
      <c r="J14" s="298">
        <v>223</v>
      </c>
      <c r="K14" s="298">
        <v>19948015</v>
      </c>
      <c r="L14" s="298">
        <v>447736</v>
      </c>
      <c r="N14" s="290"/>
    </row>
    <row r="15" spans="1:14" x14ac:dyDescent="0.2">
      <c r="A15" s="28" t="s">
        <v>34</v>
      </c>
      <c r="B15" s="298">
        <v>16</v>
      </c>
      <c r="C15" s="298">
        <v>0</v>
      </c>
      <c r="D15" s="329">
        <f t="shared" si="0"/>
        <v>0</v>
      </c>
      <c r="E15" s="298">
        <v>209</v>
      </c>
      <c r="F15" s="298">
        <v>0</v>
      </c>
      <c r="G15" s="184">
        <f t="shared" si="1"/>
        <v>0</v>
      </c>
      <c r="H15" s="330">
        <f t="shared" si="2"/>
        <v>0</v>
      </c>
      <c r="I15" s="298">
        <v>211</v>
      </c>
      <c r="J15" s="298">
        <v>225</v>
      </c>
      <c r="K15" s="298">
        <v>0</v>
      </c>
      <c r="L15" s="298">
        <v>0</v>
      </c>
      <c r="N15" s="290"/>
    </row>
    <row r="16" spans="1:14" x14ac:dyDescent="0.2">
      <c r="A16" s="28" t="s">
        <v>35</v>
      </c>
      <c r="B16" s="298">
        <v>178</v>
      </c>
      <c r="C16" s="298">
        <v>2</v>
      </c>
      <c r="D16" s="329">
        <f t="shared" si="0"/>
        <v>1.1235955056179775E-2</v>
      </c>
      <c r="E16" s="298">
        <v>431</v>
      </c>
      <c r="F16" s="298">
        <v>21</v>
      </c>
      <c r="G16" s="184">
        <f t="shared" si="1"/>
        <v>4.8723897911832945E-2</v>
      </c>
      <c r="H16" s="330">
        <f t="shared" si="2"/>
        <v>23</v>
      </c>
      <c r="I16" s="298">
        <v>454</v>
      </c>
      <c r="J16" s="298">
        <v>609</v>
      </c>
      <c r="K16" s="298">
        <v>4918653</v>
      </c>
      <c r="L16" s="298">
        <v>82746</v>
      </c>
      <c r="N16" s="290"/>
    </row>
    <row r="17" spans="1:14" x14ac:dyDescent="0.2">
      <c r="A17" s="28" t="s">
        <v>36</v>
      </c>
      <c r="B17" s="298">
        <v>0</v>
      </c>
      <c r="C17" s="298">
        <v>0</v>
      </c>
      <c r="D17" s="329" t="str">
        <f t="shared" si="0"/>
        <v/>
      </c>
      <c r="E17" s="298">
        <v>30</v>
      </c>
      <c r="F17" s="298">
        <v>0</v>
      </c>
      <c r="G17" s="184">
        <f t="shared" si="1"/>
        <v>0</v>
      </c>
      <c r="H17" s="330">
        <f t="shared" si="2"/>
        <v>0</v>
      </c>
      <c r="I17" s="298">
        <v>26</v>
      </c>
      <c r="J17" s="298">
        <v>30</v>
      </c>
      <c r="K17" s="298">
        <v>0</v>
      </c>
      <c r="L17" s="298">
        <v>0</v>
      </c>
      <c r="N17" s="290"/>
    </row>
    <row r="18" spans="1:14" x14ac:dyDescent="0.2">
      <c r="A18" s="28" t="s">
        <v>37</v>
      </c>
      <c r="B18" s="298">
        <v>1198</v>
      </c>
      <c r="C18" s="298">
        <v>115</v>
      </c>
      <c r="D18" s="329">
        <f t="shared" si="0"/>
        <v>9.5993322203672793E-2</v>
      </c>
      <c r="E18" s="298">
        <v>65648</v>
      </c>
      <c r="F18" s="298">
        <v>13919</v>
      </c>
      <c r="G18" s="184">
        <f t="shared" si="1"/>
        <v>0.21202473799658786</v>
      </c>
      <c r="H18" s="330">
        <f t="shared" si="2"/>
        <v>14034</v>
      </c>
      <c r="I18" s="298">
        <v>8973</v>
      </c>
      <c r="J18" s="298">
        <v>66846</v>
      </c>
      <c r="K18" s="298">
        <v>2558477753</v>
      </c>
      <c r="L18" s="298">
        <v>50039464</v>
      </c>
      <c r="M18" s="84"/>
      <c r="N18" s="290"/>
    </row>
    <row r="19" spans="1:14" s="187" customFormat="1" x14ac:dyDescent="0.2">
      <c r="A19" s="28" t="s">
        <v>38</v>
      </c>
      <c r="B19" s="298">
        <v>7</v>
      </c>
      <c r="C19" s="298">
        <v>0</v>
      </c>
      <c r="D19" s="329">
        <f t="shared" si="0"/>
        <v>0</v>
      </c>
      <c r="E19" s="298">
        <v>32</v>
      </c>
      <c r="F19" s="298">
        <v>0</v>
      </c>
      <c r="G19" s="184">
        <f t="shared" si="1"/>
        <v>0</v>
      </c>
      <c r="H19" s="330">
        <f t="shared" si="2"/>
        <v>0</v>
      </c>
      <c r="I19" s="298">
        <v>23</v>
      </c>
      <c r="J19" s="298">
        <v>39</v>
      </c>
      <c r="K19" s="298">
        <v>0</v>
      </c>
      <c r="L19" s="298">
        <v>0</v>
      </c>
      <c r="N19" s="290"/>
    </row>
    <row r="20" spans="1:14" x14ac:dyDescent="0.2">
      <c r="A20" s="292" t="s">
        <v>39</v>
      </c>
      <c r="B20" s="298">
        <v>0</v>
      </c>
      <c r="C20" s="298">
        <v>0</v>
      </c>
      <c r="D20" s="184" t="str">
        <f t="shared" si="0"/>
        <v/>
      </c>
      <c r="E20" s="298">
        <v>0</v>
      </c>
      <c r="F20" s="298">
        <v>0</v>
      </c>
      <c r="G20" s="184" t="str">
        <f t="shared" si="1"/>
        <v/>
      </c>
      <c r="H20" s="330">
        <f t="shared" si="2"/>
        <v>0</v>
      </c>
      <c r="I20" s="297">
        <v>0</v>
      </c>
      <c r="J20" s="296">
        <v>0</v>
      </c>
      <c r="K20" s="298">
        <v>0</v>
      </c>
      <c r="L20" s="298">
        <v>0</v>
      </c>
      <c r="N20" s="290"/>
    </row>
    <row r="21" spans="1:14" x14ac:dyDescent="0.2">
      <c r="A21" s="28" t="s">
        <v>40</v>
      </c>
      <c r="B21" s="298">
        <v>67</v>
      </c>
      <c r="C21" s="298">
        <v>2</v>
      </c>
      <c r="D21" s="329">
        <f t="shared" si="0"/>
        <v>2.9850746268656716E-2</v>
      </c>
      <c r="E21" s="298">
        <v>3277</v>
      </c>
      <c r="F21" s="298">
        <v>189</v>
      </c>
      <c r="G21" s="184">
        <f t="shared" si="1"/>
        <v>5.7674702471772962E-2</v>
      </c>
      <c r="H21" s="330">
        <f t="shared" si="2"/>
        <v>191</v>
      </c>
      <c r="I21" s="298">
        <v>2718</v>
      </c>
      <c r="J21" s="298">
        <v>3344</v>
      </c>
      <c r="K21" s="298">
        <v>22615106</v>
      </c>
      <c r="L21" s="298">
        <v>431942</v>
      </c>
      <c r="N21" s="290"/>
    </row>
    <row r="22" spans="1:14" x14ac:dyDescent="0.2">
      <c r="A22" s="28" t="s">
        <v>41</v>
      </c>
      <c r="B22" s="298">
        <v>104</v>
      </c>
      <c r="C22" s="298">
        <v>0</v>
      </c>
      <c r="D22" s="329">
        <f>IF(OR((B22=0),(B22="")),"",(C22/B22))</f>
        <v>0</v>
      </c>
      <c r="E22" s="298">
        <v>160</v>
      </c>
      <c r="F22" s="298">
        <v>0</v>
      </c>
      <c r="G22" s="184">
        <f>IF(OR((E22=0),(E22="")),"",(F22/E22))</f>
        <v>0</v>
      </c>
      <c r="H22" s="330">
        <f t="shared" si="2"/>
        <v>0</v>
      </c>
      <c r="I22" s="298">
        <v>256</v>
      </c>
      <c r="J22" s="298">
        <v>264</v>
      </c>
      <c r="K22" s="298">
        <v>0</v>
      </c>
      <c r="L22" s="298">
        <v>0</v>
      </c>
      <c r="N22" s="290"/>
    </row>
    <row r="23" spans="1:14" s="84" customFormat="1" x14ac:dyDescent="0.2">
      <c r="A23" s="28" t="s">
        <v>42</v>
      </c>
      <c r="B23" s="298">
        <v>2</v>
      </c>
      <c r="C23" s="298">
        <v>0</v>
      </c>
      <c r="D23" s="329">
        <f t="shared" si="0"/>
        <v>0</v>
      </c>
      <c r="E23" s="298">
        <v>23</v>
      </c>
      <c r="F23" s="298">
        <v>0</v>
      </c>
      <c r="G23" s="184">
        <f t="shared" si="1"/>
        <v>0</v>
      </c>
      <c r="H23" s="330">
        <f t="shared" si="2"/>
        <v>0</v>
      </c>
      <c r="I23" s="298">
        <v>20</v>
      </c>
      <c r="J23" s="298">
        <v>25</v>
      </c>
      <c r="K23" s="298">
        <v>0</v>
      </c>
      <c r="L23" s="298">
        <v>0</v>
      </c>
      <c r="N23" s="183"/>
    </row>
    <row r="24" spans="1:14" x14ac:dyDescent="0.2">
      <c r="A24" s="28" t="s">
        <v>43</v>
      </c>
      <c r="B24" s="298">
        <v>0</v>
      </c>
      <c r="C24" s="298">
        <v>0</v>
      </c>
      <c r="D24" s="184" t="str">
        <f t="shared" si="0"/>
        <v/>
      </c>
      <c r="E24" s="298">
        <v>24</v>
      </c>
      <c r="F24" s="298">
        <v>0</v>
      </c>
      <c r="G24" s="184">
        <f t="shared" si="1"/>
        <v>0</v>
      </c>
      <c r="H24" s="185">
        <f t="shared" ref="H24:H37" si="3">C24+F24</f>
        <v>0</v>
      </c>
      <c r="I24" s="297">
        <v>1</v>
      </c>
      <c r="J24" s="296">
        <v>24</v>
      </c>
      <c r="K24" s="298">
        <v>0</v>
      </c>
      <c r="L24" s="298">
        <v>0</v>
      </c>
      <c r="N24" s="290"/>
    </row>
    <row r="25" spans="1:14" x14ac:dyDescent="0.2">
      <c r="A25" s="28" t="s">
        <v>44</v>
      </c>
      <c r="B25" s="298">
        <v>0</v>
      </c>
      <c r="C25" s="298">
        <v>0</v>
      </c>
      <c r="D25" s="184" t="str">
        <f t="shared" si="0"/>
        <v/>
      </c>
      <c r="E25" s="298">
        <v>11</v>
      </c>
      <c r="F25" s="298">
        <v>0</v>
      </c>
      <c r="G25" s="184">
        <f t="shared" si="1"/>
        <v>0</v>
      </c>
      <c r="H25" s="185">
        <f t="shared" si="3"/>
        <v>0</v>
      </c>
      <c r="I25" s="297">
        <v>11</v>
      </c>
      <c r="J25" s="296">
        <v>11</v>
      </c>
      <c r="K25" s="298">
        <v>0</v>
      </c>
      <c r="L25" s="298">
        <v>0</v>
      </c>
      <c r="N25" s="290"/>
    </row>
    <row r="26" spans="1:14" s="187" customFormat="1" x14ac:dyDescent="0.2">
      <c r="A26" s="188" t="s">
        <v>45</v>
      </c>
      <c r="B26" s="298">
        <v>0</v>
      </c>
      <c r="C26" s="298">
        <v>0</v>
      </c>
      <c r="D26" s="184" t="str">
        <f t="shared" si="0"/>
        <v/>
      </c>
      <c r="E26" s="298">
        <v>0</v>
      </c>
      <c r="F26" s="298">
        <v>0</v>
      </c>
      <c r="G26" s="184" t="str">
        <f t="shared" si="1"/>
        <v/>
      </c>
      <c r="H26" s="185">
        <f t="shared" si="3"/>
        <v>0</v>
      </c>
      <c r="I26" s="297">
        <v>0</v>
      </c>
      <c r="J26" s="296">
        <v>0</v>
      </c>
      <c r="K26" s="298">
        <v>0</v>
      </c>
      <c r="L26" s="298">
        <v>0</v>
      </c>
      <c r="N26" s="290"/>
    </row>
    <row r="27" spans="1:14" x14ac:dyDescent="0.2">
      <c r="A27" s="28" t="s">
        <v>46</v>
      </c>
      <c r="B27" s="298">
        <v>0</v>
      </c>
      <c r="C27" s="298">
        <v>0</v>
      </c>
      <c r="D27" s="184" t="str">
        <f t="shared" si="0"/>
        <v/>
      </c>
      <c r="E27" s="298">
        <v>3</v>
      </c>
      <c r="F27" s="298">
        <v>0</v>
      </c>
      <c r="G27" s="184">
        <f t="shared" si="1"/>
        <v>0</v>
      </c>
      <c r="H27" s="185">
        <f t="shared" si="3"/>
        <v>0</v>
      </c>
      <c r="I27" s="297">
        <v>3</v>
      </c>
      <c r="J27" s="296">
        <v>3</v>
      </c>
      <c r="K27" s="298">
        <v>0</v>
      </c>
      <c r="L27" s="298">
        <v>0</v>
      </c>
      <c r="N27" s="290"/>
    </row>
    <row r="28" spans="1:14" x14ac:dyDescent="0.2">
      <c r="A28" s="28" t="s">
        <v>47</v>
      </c>
      <c r="B28" s="298">
        <v>0</v>
      </c>
      <c r="C28" s="298">
        <v>0</v>
      </c>
      <c r="D28" s="184" t="str">
        <f t="shared" si="0"/>
        <v/>
      </c>
      <c r="E28" s="298">
        <v>7</v>
      </c>
      <c r="F28" s="298">
        <v>0</v>
      </c>
      <c r="G28" s="184">
        <f t="shared" si="1"/>
        <v>0</v>
      </c>
      <c r="H28" s="185">
        <f t="shared" si="3"/>
        <v>0</v>
      </c>
      <c r="I28" s="297">
        <v>2</v>
      </c>
      <c r="J28" s="296">
        <v>7</v>
      </c>
      <c r="K28" s="298">
        <v>0</v>
      </c>
      <c r="L28" s="298">
        <v>0</v>
      </c>
      <c r="N28" s="290"/>
    </row>
    <row r="29" spans="1:14" x14ac:dyDescent="0.2">
      <c r="A29" s="28" t="s">
        <v>48</v>
      </c>
      <c r="B29" s="298">
        <v>1</v>
      </c>
      <c r="C29" s="298">
        <v>0</v>
      </c>
      <c r="D29" s="329">
        <f t="shared" si="0"/>
        <v>0</v>
      </c>
      <c r="E29" s="298">
        <v>0</v>
      </c>
      <c r="F29" s="298">
        <v>0</v>
      </c>
      <c r="G29" s="184" t="str">
        <f t="shared" si="1"/>
        <v/>
      </c>
      <c r="H29" s="185">
        <f t="shared" si="3"/>
        <v>0</v>
      </c>
      <c r="I29" s="298">
        <v>1</v>
      </c>
      <c r="J29" s="298">
        <v>1</v>
      </c>
      <c r="K29" s="298">
        <v>0</v>
      </c>
      <c r="L29" s="298">
        <v>0</v>
      </c>
      <c r="N29" s="290"/>
    </row>
    <row r="30" spans="1:14" x14ac:dyDescent="0.2">
      <c r="A30" s="28" t="s">
        <v>49</v>
      </c>
      <c r="B30" s="298">
        <v>0</v>
      </c>
      <c r="C30" s="298">
        <v>0</v>
      </c>
      <c r="D30" s="329" t="str">
        <f t="shared" si="0"/>
        <v/>
      </c>
      <c r="E30" s="298">
        <v>6</v>
      </c>
      <c r="F30" s="298">
        <v>0</v>
      </c>
      <c r="G30" s="184">
        <f t="shared" si="1"/>
        <v>0</v>
      </c>
      <c r="H30" s="330"/>
      <c r="I30" s="298">
        <v>4</v>
      </c>
      <c r="J30" s="298">
        <v>6</v>
      </c>
      <c r="K30" s="298">
        <v>0</v>
      </c>
      <c r="L30" s="298">
        <v>0</v>
      </c>
      <c r="N30" s="290"/>
    </row>
    <row r="31" spans="1:14" x14ac:dyDescent="0.2">
      <c r="A31" s="28" t="s">
        <v>50</v>
      </c>
      <c r="B31" s="298">
        <v>0</v>
      </c>
      <c r="C31" s="298">
        <v>0</v>
      </c>
      <c r="D31" s="329" t="str">
        <f t="shared" si="0"/>
        <v/>
      </c>
      <c r="E31" s="298">
        <v>49</v>
      </c>
      <c r="F31" s="298">
        <v>1</v>
      </c>
      <c r="G31" s="329">
        <f t="shared" si="1"/>
        <v>2.0408163265306121E-2</v>
      </c>
      <c r="H31" s="185">
        <f t="shared" si="3"/>
        <v>1</v>
      </c>
      <c r="I31" s="298">
        <v>47</v>
      </c>
      <c r="J31" s="298">
        <v>49</v>
      </c>
      <c r="K31" s="298">
        <v>16672</v>
      </c>
      <c r="L31" s="298">
        <v>141.56</v>
      </c>
      <c r="N31" s="290"/>
    </row>
    <row r="32" spans="1:14" x14ac:dyDescent="0.2">
      <c r="A32" s="28" t="s">
        <v>51</v>
      </c>
      <c r="B32" s="298">
        <v>4</v>
      </c>
      <c r="C32" s="298">
        <v>0</v>
      </c>
      <c r="D32" s="329">
        <f t="shared" si="0"/>
        <v>0</v>
      </c>
      <c r="E32" s="298">
        <v>78</v>
      </c>
      <c r="F32" s="298">
        <v>7</v>
      </c>
      <c r="G32" s="184">
        <f t="shared" si="1"/>
        <v>8.9743589743589744E-2</v>
      </c>
      <c r="H32" s="330">
        <f t="shared" si="3"/>
        <v>7</v>
      </c>
      <c r="I32" s="298">
        <v>57</v>
      </c>
      <c r="J32" s="298">
        <v>82</v>
      </c>
      <c r="K32" s="298">
        <v>1379739</v>
      </c>
      <c r="L32" s="298">
        <v>31059.14</v>
      </c>
      <c r="N32" s="290"/>
    </row>
    <row r="33" spans="1:14" x14ac:dyDescent="0.2">
      <c r="A33" s="28" t="s">
        <v>52</v>
      </c>
      <c r="B33" s="298">
        <v>2</v>
      </c>
      <c r="C33" s="298">
        <v>0</v>
      </c>
      <c r="D33" s="329">
        <f t="shared" si="0"/>
        <v>0</v>
      </c>
      <c r="E33" s="298">
        <v>32</v>
      </c>
      <c r="F33" s="298">
        <v>1</v>
      </c>
      <c r="G33" s="184">
        <f t="shared" si="1"/>
        <v>3.125E-2</v>
      </c>
      <c r="H33" s="330">
        <f t="shared" si="3"/>
        <v>1</v>
      </c>
      <c r="I33" s="298">
        <v>23</v>
      </c>
      <c r="J33" s="298">
        <v>34</v>
      </c>
      <c r="K33" s="298">
        <v>21580</v>
      </c>
      <c r="L33" s="298">
        <v>341.77</v>
      </c>
      <c r="M33" s="84"/>
      <c r="N33" s="290"/>
    </row>
    <row r="34" spans="1:14" s="91" customFormat="1" x14ac:dyDescent="0.2">
      <c r="A34" s="28" t="s">
        <v>53</v>
      </c>
      <c r="B34" s="298">
        <v>264</v>
      </c>
      <c r="C34" s="298">
        <v>11</v>
      </c>
      <c r="D34" s="329">
        <f t="shared" si="0"/>
        <v>4.1666666666666664E-2</v>
      </c>
      <c r="E34" s="298">
        <v>3238</v>
      </c>
      <c r="F34" s="298">
        <v>36</v>
      </c>
      <c r="G34" s="184">
        <f t="shared" si="1"/>
        <v>1.1117974058060531E-2</v>
      </c>
      <c r="H34" s="330">
        <f t="shared" si="3"/>
        <v>47</v>
      </c>
      <c r="I34" s="298">
        <v>2255</v>
      </c>
      <c r="J34" s="298">
        <v>3502</v>
      </c>
      <c r="K34" s="298">
        <v>5188386</v>
      </c>
      <c r="L34" s="298">
        <v>110724</v>
      </c>
      <c r="N34" s="290"/>
    </row>
    <row r="35" spans="1:14" x14ac:dyDescent="0.2">
      <c r="A35" s="28" t="s">
        <v>54</v>
      </c>
      <c r="B35" s="298">
        <v>0</v>
      </c>
      <c r="C35" s="298">
        <v>0</v>
      </c>
      <c r="D35" s="329" t="str">
        <f t="shared" si="0"/>
        <v/>
      </c>
      <c r="E35" s="298">
        <v>0</v>
      </c>
      <c r="F35" s="298">
        <v>0</v>
      </c>
      <c r="G35" s="329" t="str">
        <f t="shared" si="1"/>
        <v/>
      </c>
      <c r="H35" s="330">
        <f t="shared" si="3"/>
        <v>0</v>
      </c>
      <c r="I35" s="298">
        <v>1</v>
      </c>
      <c r="J35" s="298">
        <v>0</v>
      </c>
      <c r="K35" s="298">
        <v>0</v>
      </c>
      <c r="L35" s="298">
        <v>0</v>
      </c>
      <c r="N35" s="290"/>
    </row>
    <row r="36" spans="1:14" x14ac:dyDescent="0.2">
      <c r="A36" s="28" t="s">
        <v>55</v>
      </c>
      <c r="B36" s="298">
        <v>2</v>
      </c>
      <c r="C36" s="298">
        <v>0</v>
      </c>
      <c r="D36" s="329">
        <f t="shared" si="0"/>
        <v>0</v>
      </c>
      <c r="E36" s="298">
        <v>135</v>
      </c>
      <c r="F36" s="298">
        <v>5</v>
      </c>
      <c r="G36" s="184">
        <f t="shared" si="1"/>
        <v>3.7037037037037035E-2</v>
      </c>
      <c r="H36" s="330">
        <f t="shared" si="3"/>
        <v>5</v>
      </c>
      <c r="I36" s="298">
        <v>107</v>
      </c>
      <c r="J36" s="298">
        <v>137</v>
      </c>
      <c r="K36" s="298">
        <v>1255467</v>
      </c>
      <c r="L36" s="298">
        <v>22429</v>
      </c>
      <c r="N36" s="290"/>
    </row>
    <row r="37" spans="1:14" x14ac:dyDescent="0.2">
      <c r="A37" s="28" t="s">
        <v>56</v>
      </c>
      <c r="B37" s="298">
        <v>0</v>
      </c>
      <c r="C37" s="298">
        <v>0</v>
      </c>
      <c r="D37" s="184" t="str">
        <f t="shared" si="0"/>
        <v/>
      </c>
      <c r="E37" s="298">
        <v>1</v>
      </c>
      <c r="F37" s="298">
        <v>0</v>
      </c>
      <c r="G37" s="184">
        <f t="shared" si="1"/>
        <v>0</v>
      </c>
      <c r="H37" s="330">
        <f t="shared" si="3"/>
        <v>0</v>
      </c>
      <c r="I37" s="297">
        <v>1</v>
      </c>
      <c r="J37" s="296">
        <v>1</v>
      </c>
      <c r="K37" s="298">
        <v>0</v>
      </c>
      <c r="L37" s="298">
        <v>0</v>
      </c>
      <c r="N37" s="290"/>
    </row>
    <row r="38" spans="1:14" x14ac:dyDescent="0.2">
      <c r="A38" s="28" t="s">
        <v>57</v>
      </c>
      <c r="B38" s="298">
        <v>1</v>
      </c>
      <c r="C38" s="298">
        <v>0</v>
      </c>
      <c r="D38" s="184">
        <f t="shared" si="0"/>
        <v>0</v>
      </c>
      <c r="E38" s="298">
        <v>4</v>
      </c>
      <c r="F38" s="298">
        <v>0</v>
      </c>
      <c r="G38" s="184">
        <f t="shared" si="1"/>
        <v>0</v>
      </c>
      <c r="H38" s="185">
        <f>C38+F38</f>
        <v>0</v>
      </c>
      <c r="I38" s="297">
        <v>3</v>
      </c>
      <c r="J38" s="296">
        <v>5</v>
      </c>
      <c r="K38" s="298">
        <v>0</v>
      </c>
      <c r="L38" s="298">
        <v>0</v>
      </c>
      <c r="N38" s="290"/>
    </row>
    <row r="39" spans="1:14" x14ac:dyDescent="0.2">
      <c r="A39" s="28" t="s">
        <v>58</v>
      </c>
      <c r="B39" s="298">
        <v>0</v>
      </c>
      <c r="C39" s="298">
        <v>0</v>
      </c>
      <c r="D39" s="184" t="str">
        <f t="shared" si="0"/>
        <v/>
      </c>
      <c r="E39" s="298">
        <v>0</v>
      </c>
      <c r="F39" s="298">
        <v>0</v>
      </c>
      <c r="G39" s="184" t="str">
        <f t="shared" si="1"/>
        <v/>
      </c>
      <c r="H39" s="185">
        <f>C39+F39</f>
        <v>0</v>
      </c>
      <c r="I39" s="297">
        <v>0</v>
      </c>
      <c r="J39" s="296">
        <v>0</v>
      </c>
      <c r="K39" s="298">
        <v>0</v>
      </c>
      <c r="L39" s="298">
        <v>0</v>
      </c>
      <c r="N39" s="290"/>
    </row>
    <row r="40" spans="1:14" x14ac:dyDescent="0.2">
      <c r="A40" s="28" t="s">
        <v>59</v>
      </c>
      <c r="B40" s="298">
        <v>7</v>
      </c>
      <c r="C40" s="298">
        <v>0</v>
      </c>
      <c r="D40" s="329">
        <f t="shared" si="0"/>
        <v>0</v>
      </c>
      <c r="E40" s="298">
        <v>381</v>
      </c>
      <c r="F40" s="298">
        <v>0</v>
      </c>
      <c r="G40" s="184">
        <f t="shared" si="1"/>
        <v>0</v>
      </c>
      <c r="H40" s="330">
        <f t="shared" ref="H40:H55" si="4">C40+F40</f>
        <v>0</v>
      </c>
      <c r="I40" s="298">
        <v>137</v>
      </c>
      <c r="J40" s="298">
        <v>388</v>
      </c>
      <c r="K40" s="298">
        <v>0</v>
      </c>
      <c r="L40" s="298">
        <v>0</v>
      </c>
      <c r="N40" s="290"/>
    </row>
    <row r="41" spans="1:14" x14ac:dyDescent="0.2">
      <c r="A41" s="28" t="s">
        <v>60</v>
      </c>
      <c r="B41" s="298">
        <v>582</v>
      </c>
      <c r="C41" s="298">
        <v>2</v>
      </c>
      <c r="D41" s="329">
        <f t="shared" si="0"/>
        <v>3.4364261168384879E-3</v>
      </c>
      <c r="E41" s="298">
        <v>1154</v>
      </c>
      <c r="F41" s="298">
        <v>85</v>
      </c>
      <c r="G41" s="184">
        <f t="shared" si="1"/>
        <v>7.3656845753899483E-2</v>
      </c>
      <c r="H41" s="330">
        <f t="shared" si="4"/>
        <v>87</v>
      </c>
      <c r="I41" s="298">
        <v>1433</v>
      </c>
      <c r="J41" s="298">
        <v>1736</v>
      </c>
      <c r="K41" s="298">
        <v>70534833</v>
      </c>
      <c r="L41" s="298">
        <v>1198866.47</v>
      </c>
      <c r="N41" s="290"/>
    </row>
    <row r="42" spans="1:14" x14ac:dyDescent="0.2">
      <c r="A42" s="28" t="s">
        <v>61</v>
      </c>
      <c r="B42" s="298">
        <v>5</v>
      </c>
      <c r="C42" s="298">
        <v>0</v>
      </c>
      <c r="D42" s="184">
        <f t="shared" si="0"/>
        <v>0</v>
      </c>
      <c r="E42" s="298">
        <v>215</v>
      </c>
      <c r="F42" s="298">
        <v>6</v>
      </c>
      <c r="G42" s="184">
        <f t="shared" si="1"/>
        <v>2.7906976744186046E-2</v>
      </c>
      <c r="H42" s="330">
        <f t="shared" si="4"/>
        <v>6</v>
      </c>
      <c r="I42" s="297">
        <v>178</v>
      </c>
      <c r="J42" s="296">
        <v>220</v>
      </c>
      <c r="K42" s="298">
        <v>1019998</v>
      </c>
      <c r="L42" s="298">
        <v>19773.14</v>
      </c>
      <c r="N42" s="290"/>
    </row>
    <row r="43" spans="1:14" x14ac:dyDescent="0.2">
      <c r="A43" s="28" t="s">
        <v>62</v>
      </c>
      <c r="B43" s="298">
        <v>0</v>
      </c>
      <c r="C43" s="298">
        <v>0</v>
      </c>
      <c r="D43" s="184" t="str">
        <f t="shared" si="0"/>
        <v/>
      </c>
      <c r="E43" s="298">
        <v>5</v>
      </c>
      <c r="F43" s="298">
        <v>0</v>
      </c>
      <c r="G43" s="184">
        <f t="shared" si="1"/>
        <v>0</v>
      </c>
      <c r="H43" s="330">
        <f t="shared" si="4"/>
        <v>0</v>
      </c>
      <c r="I43" s="297">
        <v>5</v>
      </c>
      <c r="J43" s="296">
        <v>5</v>
      </c>
      <c r="K43" s="298">
        <v>0</v>
      </c>
      <c r="L43" s="298">
        <v>0</v>
      </c>
      <c r="N43" s="290"/>
    </row>
    <row r="44" spans="1:14" s="187" customFormat="1" x14ac:dyDescent="0.2">
      <c r="A44" s="188" t="s">
        <v>63</v>
      </c>
      <c r="B44" s="298">
        <v>0</v>
      </c>
      <c r="C44" s="298">
        <v>0</v>
      </c>
      <c r="D44" s="184" t="str">
        <f t="shared" si="0"/>
        <v/>
      </c>
      <c r="E44" s="298">
        <v>0</v>
      </c>
      <c r="F44" s="298">
        <v>0</v>
      </c>
      <c r="G44" s="184" t="str">
        <f t="shared" si="1"/>
        <v/>
      </c>
      <c r="H44" s="330">
        <f t="shared" si="4"/>
        <v>0</v>
      </c>
      <c r="I44" s="297">
        <v>0</v>
      </c>
      <c r="J44" s="296">
        <v>0</v>
      </c>
      <c r="K44" s="298">
        <v>0</v>
      </c>
      <c r="L44" s="298">
        <v>0</v>
      </c>
      <c r="N44" s="291"/>
    </row>
    <row r="45" spans="1:14" x14ac:dyDescent="0.2">
      <c r="A45" s="292" t="s">
        <v>64</v>
      </c>
      <c r="B45" s="298">
        <v>0</v>
      </c>
      <c r="C45" s="298">
        <v>0</v>
      </c>
      <c r="D45" s="329" t="str">
        <f t="shared" si="0"/>
        <v/>
      </c>
      <c r="E45" s="298">
        <v>1</v>
      </c>
      <c r="F45" s="298">
        <v>0</v>
      </c>
      <c r="G45" s="184">
        <f t="shared" si="1"/>
        <v>0</v>
      </c>
      <c r="H45" s="330">
        <f t="shared" si="4"/>
        <v>0</v>
      </c>
      <c r="I45" s="298">
        <v>1</v>
      </c>
      <c r="J45" s="298">
        <v>1</v>
      </c>
      <c r="K45" s="298">
        <v>0</v>
      </c>
      <c r="L45" s="298">
        <v>0</v>
      </c>
      <c r="N45" s="290"/>
    </row>
    <row r="46" spans="1:14" x14ac:dyDescent="0.2">
      <c r="A46" s="28" t="s">
        <v>65</v>
      </c>
      <c r="B46" s="298">
        <v>70</v>
      </c>
      <c r="C46" s="298">
        <v>9</v>
      </c>
      <c r="D46" s="329">
        <f t="shared" si="0"/>
        <v>0.12857142857142856</v>
      </c>
      <c r="E46" s="298">
        <v>492</v>
      </c>
      <c r="F46" s="298">
        <v>1</v>
      </c>
      <c r="G46" s="184">
        <f t="shared" si="1"/>
        <v>2.0325203252032522E-3</v>
      </c>
      <c r="H46" s="330">
        <f t="shared" si="4"/>
        <v>10</v>
      </c>
      <c r="I46" s="298">
        <v>466</v>
      </c>
      <c r="J46" s="298">
        <v>562</v>
      </c>
      <c r="K46" s="298">
        <v>673940</v>
      </c>
      <c r="L46" s="298">
        <v>4716</v>
      </c>
      <c r="N46" s="290"/>
    </row>
    <row r="47" spans="1:14" x14ac:dyDescent="0.2">
      <c r="A47" s="28" t="s">
        <v>66</v>
      </c>
      <c r="B47" s="298">
        <v>8</v>
      </c>
      <c r="C47" s="298">
        <v>3</v>
      </c>
      <c r="D47" s="329">
        <f t="shared" si="0"/>
        <v>0.375</v>
      </c>
      <c r="E47" s="298">
        <v>309</v>
      </c>
      <c r="F47" s="298">
        <v>0</v>
      </c>
      <c r="G47" s="184">
        <f t="shared" si="1"/>
        <v>0</v>
      </c>
      <c r="H47" s="330">
        <f t="shared" si="4"/>
        <v>3</v>
      </c>
      <c r="I47" s="298">
        <v>297</v>
      </c>
      <c r="J47" s="298">
        <v>317</v>
      </c>
      <c r="K47" s="298">
        <v>140647</v>
      </c>
      <c r="L47" s="298">
        <v>2139.36</v>
      </c>
      <c r="M47" s="84"/>
      <c r="N47" s="290"/>
    </row>
    <row r="48" spans="1:14" x14ac:dyDescent="0.2">
      <c r="A48" s="28" t="s">
        <v>67</v>
      </c>
      <c r="B48" s="298">
        <v>37</v>
      </c>
      <c r="C48" s="298">
        <v>0</v>
      </c>
      <c r="D48" s="329">
        <f t="shared" si="0"/>
        <v>0</v>
      </c>
      <c r="E48" s="298">
        <v>173</v>
      </c>
      <c r="F48" s="298">
        <v>9</v>
      </c>
      <c r="G48" s="184">
        <f t="shared" si="1"/>
        <v>5.2023121387283239E-2</v>
      </c>
      <c r="H48" s="330">
        <f t="shared" si="4"/>
        <v>9</v>
      </c>
      <c r="I48" s="298">
        <v>163</v>
      </c>
      <c r="J48" s="298">
        <v>210</v>
      </c>
      <c r="K48" s="298">
        <v>3539582</v>
      </c>
      <c r="L48" s="298">
        <v>85349</v>
      </c>
      <c r="M48" s="84"/>
      <c r="N48" s="290"/>
    </row>
    <row r="49" spans="1:14" s="187" customFormat="1" x14ac:dyDescent="0.2">
      <c r="A49" s="28" t="s">
        <v>68</v>
      </c>
      <c r="B49" s="298">
        <v>7</v>
      </c>
      <c r="C49" s="298">
        <v>0</v>
      </c>
      <c r="D49" s="329">
        <f t="shared" si="0"/>
        <v>0</v>
      </c>
      <c r="E49" s="298">
        <v>236</v>
      </c>
      <c r="F49" s="298">
        <v>0</v>
      </c>
      <c r="G49" s="184">
        <f t="shared" si="1"/>
        <v>0</v>
      </c>
      <c r="H49" s="330">
        <f t="shared" si="4"/>
        <v>0</v>
      </c>
      <c r="I49" s="298">
        <v>217</v>
      </c>
      <c r="J49" s="298">
        <v>243</v>
      </c>
      <c r="K49" s="298">
        <v>0</v>
      </c>
      <c r="L49" s="298">
        <v>0</v>
      </c>
      <c r="N49" s="290"/>
    </row>
    <row r="50" spans="1:14" x14ac:dyDescent="0.2">
      <c r="A50" s="28" t="s">
        <v>69</v>
      </c>
      <c r="B50" s="298">
        <v>22</v>
      </c>
      <c r="C50" s="298">
        <v>1</v>
      </c>
      <c r="D50" s="329">
        <f t="shared" si="0"/>
        <v>4.5454545454545456E-2</v>
      </c>
      <c r="E50" s="298">
        <v>68</v>
      </c>
      <c r="F50" s="298">
        <v>1</v>
      </c>
      <c r="G50" s="184">
        <f t="shared" si="1"/>
        <v>1.4705882352941176E-2</v>
      </c>
      <c r="H50" s="330">
        <f t="shared" si="4"/>
        <v>2</v>
      </c>
      <c r="I50" s="298">
        <v>82</v>
      </c>
      <c r="J50" s="298">
        <v>90</v>
      </c>
      <c r="K50" s="298">
        <v>73309</v>
      </c>
      <c r="L50" s="298">
        <v>963</v>
      </c>
      <c r="N50" s="290"/>
    </row>
    <row r="51" spans="1:14" x14ac:dyDescent="0.2">
      <c r="A51" s="28" t="s">
        <v>70</v>
      </c>
      <c r="B51" s="298">
        <v>3</v>
      </c>
      <c r="C51" s="298">
        <v>0</v>
      </c>
      <c r="D51" s="329">
        <f t="shared" si="0"/>
        <v>0</v>
      </c>
      <c r="E51" s="298">
        <v>71</v>
      </c>
      <c r="F51" s="298">
        <v>0</v>
      </c>
      <c r="G51" s="184">
        <f t="shared" si="1"/>
        <v>0</v>
      </c>
      <c r="H51" s="330">
        <f t="shared" si="4"/>
        <v>0</v>
      </c>
      <c r="I51" s="298">
        <v>72</v>
      </c>
      <c r="J51" s="298">
        <v>74</v>
      </c>
      <c r="K51" s="298">
        <v>0</v>
      </c>
      <c r="L51" s="298">
        <v>0</v>
      </c>
      <c r="N51" s="290"/>
    </row>
    <row r="52" spans="1:14" x14ac:dyDescent="0.2">
      <c r="A52" s="28" t="s">
        <v>71</v>
      </c>
      <c r="B52" s="298">
        <v>5</v>
      </c>
      <c r="C52" s="298">
        <v>0</v>
      </c>
      <c r="D52" s="329">
        <f t="shared" si="0"/>
        <v>0</v>
      </c>
      <c r="E52" s="298">
        <v>23</v>
      </c>
      <c r="F52" s="298">
        <v>0</v>
      </c>
      <c r="G52" s="329">
        <f t="shared" si="1"/>
        <v>0</v>
      </c>
      <c r="H52" s="330">
        <f t="shared" si="4"/>
        <v>0</v>
      </c>
      <c r="I52" s="298">
        <v>23</v>
      </c>
      <c r="J52" s="298">
        <v>28</v>
      </c>
      <c r="K52" s="298">
        <v>0</v>
      </c>
      <c r="L52" s="298">
        <v>0</v>
      </c>
      <c r="N52" s="290"/>
    </row>
    <row r="53" spans="1:14" x14ac:dyDescent="0.2">
      <c r="A53" s="28" t="s">
        <v>72</v>
      </c>
      <c r="B53" s="298">
        <v>98</v>
      </c>
      <c r="C53" s="298">
        <v>1</v>
      </c>
      <c r="D53" s="329">
        <f t="shared" si="0"/>
        <v>1.020408163265306E-2</v>
      </c>
      <c r="E53" s="298">
        <v>2877</v>
      </c>
      <c r="F53" s="298">
        <v>46</v>
      </c>
      <c r="G53" s="184">
        <f t="shared" si="1"/>
        <v>1.5988877302745917E-2</v>
      </c>
      <c r="H53" s="330">
        <f t="shared" si="4"/>
        <v>47</v>
      </c>
      <c r="I53" s="298">
        <v>1593</v>
      </c>
      <c r="J53" s="298">
        <v>2975</v>
      </c>
      <c r="K53" s="298">
        <v>28817526</v>
      </c>
      <c r="L53" s="298">
        <v>511184</v>
      </c>
      <c r="N53" s="290"/>
    </row>
    <row r="54" spans="1:14" x14ac:dyDescent="0.2">
      <c r="A54" s="28" t="s">
        <v>73</v>
      </c>
      <c r="B54" s="298">
        <v>1</v>
      </c>
      <c r="C54" s="298">
        <v>0</v>
      </c>
      <c r="D54" s="329">
        <f t="shared" si="0"/>
        <v>0</v>
      </c>
      <c r="E54" s="298">
        <v>458</v>
      </c>
      <c r="F54" s="298">
        <v>0</v>
      </c>
      <c r="G54" s="184">
        <f t="shared" si="1"/>
        <v>0</v>
      </c>
      <c r="H54" s="330">
        <f t="shared" si="4"/>
        <v>0</v>
      </c>
      <c r="I54" s="298">
        <v>161</v>
      </c>
      <c r="J54" s="298">
        <v>459</v>
      </c>
      <c r="K54" s="298">
        <v>0</v>
      </c>
      <c r="L54" s="298">
        <v>0</v>
      </c>
      <c r="N54" s="290"/>
    </row>
    <row r="55" spans="1:14" s="286" customFormat="1" x14ac:dyDescent="0.2">
      <c r="A55" s="28" t="s">
        <v>74</v>
      </c>
      <c r="B55" s="298">
        <v>442</v>
      </c>
      <c r="C55" s="298">
        <v>1</v>
      </c>
      <c r="D55" s="329">
        <f t="shared" si="0"/>
        <v>2.2624434389140274E-3</v>
      </c>
      <c r="E55" s="298">
        <v>4797</v>
      </c>
      <c r="F55" s="298">
        <v>317</v>
      </c>
      <c r="G55" s="184">
        <f t="shared" si="1"/>
        <v>6.6082968521992913E-2</v>
      </c>
      <c r="H55" s="330">
        <f t="shared" si="4"/>
        <v>318</v>
      </c>
      <c r="I55" s="298">
        <v>4921</v>
      </c>
      <c r="J55" s="298">
        <v>5239</v>
      </c>
      <c r="K55" s="298">
        <v>61852843</v>
      </c>
      <c r="L55" s="298">
        <v>1388078.22</v>
      </c>
      <c r="N55" s="290"/>
    </row>
    <row r="56" spans="1:14" x14ac:dyDescent="0.2">
      <c r="A56" s="28" t="s">
        <v>75</v>
      </c>
      <c r="B56" s="298">
        <v>29</v>
      </c>
      <c r="C56" s="298">
        <v>1</v>
      </c>
      <c r="D56" s="329">
        <f t="shared" si="0"/>
        <v>3.4482758620689655E-2</v>
      </c>
      <c r="E56" s="298">
        <v>652</v>
      </c>
      <c r="F56" s="298">
        <v>8</v>
      </c>
      <c r="G56" s="184">
        <f t="shared" si="1"/>
        <v>1.2269938650306749E-2</v>
      </c>
      <c r="H56" s="330">
        <f>C56+F56</f>
        <v>9</v>
      </c>
      <c r="I56" s="298">
        <v>402</v>
      </c>
      <c r="J56" s="298">
        <v>681</v>
      </c>
      <c r="K56" s="298">
        <v>70788</v>
      </c>
      <c r="L56" s="298">
        <v>706</v>
      </c>
      <c r="N56" s="290"/>
    </row>
    <row r="57" spans="1:14" x14ac:dyDescent="0.2">
      <c r="A57" s="28" t="s">
        <v>76</v>
      </c>
      <c r="B57" s="298">
        <v>132</v>
      </c>
      <c r="C57" s="298">
        <v>0</v>
      </c>
      <c r="D57" s="329">
        <f t="shared" si="0"/>
        <v>0</v>
      </c>
      <c r="E57" s="298">
        <v>1096</v>
      </c>
      <c r="F57" s="298">
        <v>41</v>
      </c>
      <c r="G57" s="184">
        <f t="shared" si="1"/>
        <v>3.7408759124087594E-2</v>
      </c>
      <c r="H57" s="330">
        <f t="shared" ref="H57:H66" si="5">C57+F57</f>
        <v>41</v>
      </c>
      <c r="I57" s="298">
        <v>744</v>
      </c>
      <c r="J57" s="298">
        <v>1228</v>
      </c>
      <c r="K57" s="298">
        <v>7847663</v>
      </c>
      <c r="L57" s="298">
        <v>176534</v>
      </c>
      <c r="N57" s="290"/>
    </row>
    <row r="58" spans="1:14" x14ac:dyDescent="0.2">
      <c r="A58" s="28" t="s">
        <v>77</v>
      </c>
      <c r="B58" s="298">
        <v>116</v>
      </c>
      <c r="C58" s="298">
        <v>1</v>
      </c>
      <c r="D58" s="329">
        <f t="shared" si="0"/>
        <v>8.6206896551724137E-3</v>
      </c>
      <c r="E58" s="298">
        <v>489</v>
      </c>
      <c r="F58" s="298">
        <v>13</v>
      </c>
      <c r="G58" s="184">
        <f t="shared" si="1"/>
        <v>2.6584867075664622E-2</v>
      </c>
      <c r="H58" s="330">
        <f t="shared" si="5"/>
        <v>14</v>
      </c>
      <c r="I58" s="298">
        <v>290</v>
      </c>
      <c r="J58" s="298">
        <v>605</v>
      </c>
      <c r="K58" s="298">
        <v>1663221</v>
      </c>
      <c r="L58" s="298">
        <v>24711.05</v>
      </c>
      <c r="N58" s="290"/>
    </row>
    <row r="59" spans="1:14" x14ac:dyDescent="0.2">
      <c r="A59" s="28" t="s">
        <v>78</v>
      </c>
      <c r="B59" s="298">
        <v>9</v>
      </c>
      <c r="C59" s="298">
        <v>0</v>
      </c>
      <c r="D59" s="329">
        <f t="shared" si="0"/>
        <v>0</v>
      </c>
      <c r="E59" s="298">
        <v>44</v>
      </c>
      <c r="F59" s="298">
        <v>0</v>
      </c>
      <c r="G59" s="329">
        <f t="shared" si="1"/>
        <v>0</v>
      </c>
      <c r="H59" s="330">
        <f t="shared" si="5"/>
        <v>0</v>
      </c>
      <c r="I59" s="298">
        <v>43</v>
      </c>
      <c r="J59" s="298">
        <v>53</v>
      </c>
      <c r="K59" s="298">
        <v>0</v>
      </c>
      <c r="L59" s="298">
        <v>0</v>
      </c>
      <c r="N59" s="290"/>
    </row>
    <row r="60" spans="1:14" s="187" customFormat="1" x14ac:dyDescent="0.2">
      <c r="A60" s="28" t="s">
        <v>79</v>
      </c>
      <c r="B60" s="298">
        <v>10</v>
      </c>
      <c r="C60" s="298">
        <v>2</v>
      </c>
      <c r="D60" s="329">
        <f t="shared" si="0"/>
        <v>0.2</v>
      </c>
      <c r="E60" s="298">
        <v>318</v>
      </c>
      <c r="F60" s="298">
        <v>1</v>
      </c>
      <c r="G60" s="184">
        <f t="shared" si="1"/>
        <v>3.1446540880503146E-3</v>
      </c>
      <c r="H60" s="330">
        <f t="shared" si="5"/>
        <v>3</v>
      </c>
      <c r="I60" s="298">
        <v>149</v>
      </c>
      <c r="J60" s="298">
        <v>328</v>
      </c>
      <c r="K60" s="298">
        <v>1593462</v>
      </c>
      <c r="L60" s="298">
        <v>11691</v>
      </c>
      <c r="N60" s="290"/>
    </row>
    <row r="61" spans="1:14" x14ac:dyDescent="0.2">
      <c r="A61" s="28" t="s">
        <v>80</v>
      </c>
      <c r="B61" s="298">
        <v>464</v>
      </c>
      <c r="C61" s="298">
        <v>8</v>
      </c>
      <c r="D61" s="329">
        <f t="shared" si="0"/>
        <v>1.7241379310344827E-2</v>
      </c>
      <c r="E61" s="298">
        <v>472</v>
      </c>
      <c r="F61" s="298">
        <v>64</v>
      </c>
      <c r="G61" s="184">
        <f t="shared" si="1"/>
        <v>0.13559322033898305</v>
      </c>
      <c r="H61" s="330">
        <f t="shared" si="5"/>
        <v>72</v>
      </c>
      <c r="I61" s="298">
        <v>576</v>
      </c>
      <c r="J61" s="298">
        <v>936</v>
      </c>
      <c r="K61" s="298">
        <v>7723426</v>
      </c>
      <c r="L61" s="298">
        <v>191266.88</v>
      </c>
      <c r="N61" s="290"/>
    </row>
    <row r="62" spans="1:14" x14ac:dyDescent="0.2">
      <c r="A62" s="28" t="s">
        <v>81</v>
      </c>
      <c r="B62" s="298">
        <v>0</v>
      </c>
      <c r="C62" s="298">
        <v>2</v>
      </c>
      <c r="D62" s="329" t="str">
        <f t="shared" si="0"/>
        <v/>
      </c>
      <c r="E62" s="298">
        <v>26</v>
      </c>
      <c r="F62" s="298">
        <v>1</v>
      </c>
      <c r="G62" s="184">
        <f t="shared" si="1"/>
        <v>3.8461538461538464E-2</v>
      </c>
      <c r="H62" s="330">
        <f t="shared" si="5"/>
        <v>3</v>
      </c>
      <c r="I62" s="298">
        <v>27</v>
      </c>
      <c r="J62" s="298">
        <v>26</v>
      </c>
      <c r="K62" s="298">
        <v>344872</v>
      </c>
      <c r="L62" s="298">
        <v>5077.17</v>
      </c>
      <c r="N62" s="290"/>
    </row>
    <row r="63" spans="1:14" x14ac:dyDescent="0.2">
      <c r="A63" s="28" t="s">
        <v>82</v>
      </c>
      <c r="B63" s="298">
        <v>35</v>
      </c>
      <c r="C63" s="298">
        <v>1</v>
      </c>
      <c r="D63" s="329">
        <f t="shared" si="0"/>
        <v>2.8571428571428571E-2</v>
      </c>
      <c r="E63" s="298">
        <v>577</v>
      </c>
      <c r="F63" s="298">
        <v>51</v>
      </c>
      <c r="G63" s="184">
        <f t="shared" si="1"/>
        <v>8.838821490467938E-2</v>
      </c>
      <c r="H63" s="330">
        <f t="shared" si="5"/>
        <v>52</v>
      </c>
      <c r="I63" s="298">
        <v>295</v>
      </c>
      <c r="J63" s="298">
        <v>612</v>
      </c>
      <c r="K63" s="298">
        <v>25756903</v>
      </c>
      <c r="L63" s="298">
        <v>82324</v>
      </c>
      <c r="N63" s="290"/>
    </row>
    <row r="64" spans="1:14" x14ac:dyDescent="0.2">
      <c r="A64" s="28" t="s">
        <v>83</v>
      </c>
      <c r="B64" s="298">
        <v>0</v>
      </c>
      <c r="C64" s="298">
        <v>0</v>
      </c>
      <c r="D64" s="329" t="str">
        <f t="shared" si="0"/>
        <v/>
      </c>
      <c r="E64" s="298">
        <v>565</v>
      </c>
      <c r="F64" s="298">
        <v>29</v>
      </c>
      <c r="G64" s="184">
        <f t="shared" si="1"/>
        <v>5.1327433628318583E-2</v>
      </c>
      <c r="H64" s="330">
        <f t="shared" si="5"/>
        <v>29</v>
      </c>
      <c r="I64" s="298">
        <v>313</v>
      </c>
      <c r="J64" s="298">
        <v>565</v>
      </c>
      <c r="K64" s="298">
        <v>1749130</v>
      </c>
      <c r="L64" s="298">
        <v>29387.37</v>
      </c>
      <c r="N64" s="290"/>
    </row>
    <row r="65" spans="1:20" x14ac:dyDescent="0.2">
      <c r="A65" s="28" t="s">
        <v>84</v>
      </c>
      <c r="B65" s="298">
        <v>2</v>
      </c>
      <c r="C65" s="298">
        <v>0</v>
      </c>
      <c r="D65" s="329">
        <f t="shared" si="0"/>
        <v>0</v>
      </c>
      <c r="E65" s="298">
        <v>49</v>
      </c>
      <c r="F65" s="298">
        <v>0</v>
      </c>
      <c r="G65" s="184">
        <f t="shared" si="1"/>
        <v>0</v>
      </c>
      <c r="H65" s="330">
        <f t="shared" si="5"/>
        <v>0</v>
      </c>
      <c r="I65" s="298">
        <v>50</v>
      </c>
      <c r="J65" s="298">
        <v>51</v>
      </c>
      <c r="K65" s="298">
        <v>0</v>
      </c>
      <c r="L65" s="298">
        <v>0</v>
      </c>
      <c r="N65" s="290"/>
    </row>
    <row r="66" spans="1:20" x14ac:dyDescent="0.2">
      <c r="A66" s="188" t="s">
        <v>85</v>
      </c>
      <c r="B66" s="298">
        <v>1</v>
      </c>
      <c r="C66" s="298">
        <v>0</v>
      </c>
      <c r="D66" s="329">
        <f t="shared" si="0"/>
        <v>0</v>
      </c>
      <c r="E66" s="298">
        <v>4</v>
      </c>
      <c r="F66" s="298">
        <v>0</v>
      </c>
      <c r="G66" s="184">
        <f t="shared" si="1"/>
        <v>0</v>
      </c>
      <c r="H66" s="330">
        <f t="shared" si="5"/>
        <v>0</v>
      </c>
      <c r="I66" s="298">
        <v>4</v>
      </c>
      <c r="J66" s="298">
        <v>5</v>
      </c>
      <c r="K66" s="298">
        <v>0</v>
      </c>
      <c r="L66" s="298">
        <v>0</v>
      </c>
      <c r="N66" s="290"/>
    </row>
    <row r="67" spans="1:20" s="84" customFormat="1" x14ac:dyDescent="0.2">
      <c r="A67" s="28" t="s">
        <v>86</v>
      </c>
      <c r="B67" s="298">
        <v>0</v>
      </c>
      <c r="C67" s="298">
        <v>0</v>
      </c>
      <c r="D67" s="184" t="str">
        <f t="shared" si="0"/>
        <v/>
      </c>
      <c r="E67" s="298">
        <v>4</v>
      </c>
      <c r="F67" s="298">
        <v>0</v>
      </c>
      <c r="G67" s="184">
        <f t="shared" si="1"/>
        <v>0</v>
      </c>
      <c r="H67" s="330">
        <f t="shared" ref="H67:H73" si="6">C67+F67</f>
        <v>0</v>
      </c>
      <c r="I67" s="297">
        <v>3</v>
      </c>
      <c r="J67" s="296">
        <v>4</v>
      </c>
      <c r="K67" s="298">
        <v>0</v>
      </c>
      <c r="L67" s="298">
        <v>0</v>
      </c>
      <c r="N67" s="183"/>
    </row>
    <row r="68" spans="1:20" s="84" customFormat="1" x14ac:dyDescent="0.2">
      <c r="A68" s="28" t="s">
        <v>87</v>
      </c>
      <c r="B68" s="298">
        <v>1</v>
      </c>
      <c r="C68" s="298">
        <v>0</v>
      </c>
      <c r="D68" s="184">
        <f t="shared" si="0"/>
        <v>0</v>
      </c>
      <c r="E68" s="298">
        <v>0</v>
      </c>
      <c r="F68" s="298">
        <v>0</v>
      </c>
      <c r="G68" s="184" t="str">
        <f t="shared" si="1"/>
        <v/>
      </c>
      <c r="H68" s="330">
        <f t="shared" si="6"/>
        <v>0</v>
      </c>
      <c r="I68" s="297">
        <v>1</v>
      </c>
      <c r="J68" s="296">
        <v>1</v>
      </c>
      <c r="K68" s="298">
        <v>0</v>
      </c>
      <c r="L68" s="298">
        <v>0</v>
      </c>
      <c r="N68" s="183"/>
    </row>
    <row r="69" spans="1:20" x14ac:dyDescent="0.2">
      <c r="A69" s="28" t="s">
        <v>88</v>
      </c>
      <c r="B69" s="298">
        <v>63</v>
      </c>
      <c r="C69" s="298">
        <v>2</v>
      </c>
      <c r="D69" s="329">
        <f t="shared" si="0"/>
        <v>3.1746031746031744E-2</v>
      </c>
      <c r="E69" s="298">
        <v>581</v>
      </c>
      <c r="F69" s="298">
        <v>5</v>
      </c>
      <c r="G69" s="184">
        <f t="shared" si="1"/>
        <v>8.6058519793459545E-3</v>
      </c>
      <c r="H69" s="330">
        <f t="shared" si="6"/>
        <v>7</v>
      </c>
      <c r="I69" s="298">
        <v>383</v>
      </c>
      <c r="J69" s="298">
        <v>644</v>
      </c>
      <c r="K69" s="298">
        <v>216596</v>
      </c>
      <c r="L69" s="298">
        <v>5469.37</v>
      </c>
      <c r="N69" s="290"/>
    </row>
    <row r="70" spans="1:20" x14ac:dyDescent="0.2">
      <c r="A70" s="28" t="s">
        <v>89</v>
      </c>
      <c r="B70" s="298">
        <v>0</v>
      </c>
      <c r="C70" s="298">
        <v>0</v>
      </c>
      <c r="D70" s="184" t="str">
        <f>IF(OR((B70=0),(B70="")),"",(C70/B70))</f>
        <v/>
      </c>
      <c r="E70" s="298">
        <v>9</v>
      </c>
      <c r="F70" s="298">
        <v>0</v>
      </c>
      <c r="G70" s="184">
        <f>IF(OR((E70=0),(E70="")),"",(F70/E70))</f>
        <v>0</v>
      </c>
      <c r="H70" s="185">
        <f t="shared" si="6"/>
        <v>0</v>
      </c>
      <c r="I70" s="297">
        <v>9</v>
      </c>
      <c r="J70" s="296">
        <v>9</v>
      </c>
      <c r="K70" s="298">
        <v>0</v>
      </c>
      <c r="L70" s="298">
        <v>0</v>
      </c>
      <c r="N70" s="290"/>
    </row>
    <row r="71" spans="1:20" x14ac:dyDescent="0.2">
      <c r="A71" s="28" t="s">
        <v>90</v>
      </c>
      <c r="B71" s="298">
        <v>7</v>
      </c>
      <c r="C71" s="298">
        <v>0</v>
      </c>
      <c r="D71" s="184">
        <f>IF(OR((B71=0),(B71="")),"",(C71/B71))</f>
        <v>0</v>
      </c>
      <c r="E71" s="298">
        <v>362</v>
      </c>
      <c r="F71" s="298">
        <v>0</v>
      </c>
      <c r="G71" s="184">
        <f>IF(OR((E71=0),(E71="")),"",(F71/E71))</f>
        <v>0</v>
      </c>
      <c r="H71" s="185">
        <f t="shared" si="6"/>
        <v>0</v>
      </c>
      <c r="I71" s="297">
        <v>355</v>
      </c>
      <c r="J71" s="296">
        <v>369</v>
      </c>
      <c r="K71" s="298">
        <v>0</v>
      </c>
      <c r="L71" s="298">
        <v>0</v>
      </c>
      <c r="N71" s="290"/>
    </row>
    <row r="72" spans="1:20" x14ac:dyDescent="0.2">
      <c r="A72" s="28" t="s">
        <v>91</v>
      </c>
      <c r="B72" s="298">
        <v>2</v>
      </c>
      <c r="C72" s="298">
        <v>0</v>
      </c>
      <c r="D72" s="184">
        <f>IF(OR((B72=0),(B72="")),"",(C72/B72))</f>
        <v>0</v>
      </c>
      <c r="E72" s="298">
        <v>0</v>
      </c>
      <c r="F72" s="298">
        <v>0</v>
      </c>
      <c r="G72" s="184" t="str">
        <f>IF(OR((E72=0),(E72="")),"",(F72/E72))</f>
        <v/>
      </c>
      <c r="H72" s="185">
        <f t="shared" si="6"/>
        <v>0</v>
      </c>
      <c r="I72" s="297">
        <v>1</v>
      </c>
      <c r="J72" s="296">
        <v>2</v>
      </c>
      <c r="K72" s="298">
        <v>0</v>
      </c>
      <c r="L72" s="298">
        <v>0</v>
      </c>
      <c r="N72" s="290"/>
    </row>
    <row r="73" spans="1:20" x14ac:dyDescent="0.2">
      <c r="A73" s="28" t="s">
        <v>92</v>
      </c>
      <c r="B73" s="17">
        <f>SUM(B6:B72)</f>
        <v>4640</v>
      </c>
      <c r="C73" s="17">
        <f>SUM(C6:C72)</f>
        <v>339</v>
      </c>
      <c r="D73" s="11">
        <f>IF(OR((B73=0),(B73="")),"",(C73/B73))</f>
        <v>7.3060344827586207E-2</v>
      </c>
      <c r="E73" s="17">
        <f>SUM(E6:E72)</f>
        <v>108759</v>
      </c>
      <c r="F73" s="18">
        <f>SUM(F6:F72)</f>
        <v>15661</v>
      </c>
      <c r="G73" s="11">
        <f>IF(OR((E73=0),(E73="")),"",(F73/E73))</f>
        <v>0.14399727838615656</v>
      </c>
      <c r="H73" s="12">
        <f t="shared" si="6"/>
        <v>16000</v>
      </c>
      <c r="I73" s="18">
        <f>SUM(I6:I72)</f>
        <v>43262</v>
      </c>
      <c r="J73" s="13">
        <f>SUM(J6:J72)</f>
        <v>113399</v>
      </c>
      <c r="K73" s="13">
        <f>SUM(K6:K72)</f>
        <v>3003488872</v>
      </c>
      <c r="L73" s="13">
        <f>SUM(L6:L72)</f>
        <v>58749982.829999998</v>
      </c>
      <c r="N73" s="290"/>
    </row>
    <row r="74" spans="1:20" x14ac:dyDescent="0.2">
      <c r="A74" s="331"/>
      <c r="B74" s="20"/>
      <c r="C74" s="21" t="s">
        <v>93</v>
      </c>
      <c r="D74"/>
      <c r="E74"/>
      <c r="F74"/>
      <c r="G74"/>
      <c r="H74"/>
      <c r="I74"/>
      <c r="J74"/>
      <c r="K74" s="23"/>
      <c r="L74"/>
      <c r="M74"/>
      <c r="N74"/>
      <c r="O74"/>
      <c r="P74"/>
      <c r="Q74"/>
      <c r="R74"/>
      <c r="S74"/>
      <c r="T74"/>
    </row>
    <row r="75" spans="1:20" ht="12.75" customHeight="1" x14ac:dyDescent="0.2">
      <c r="A75" s="478" t="s">
        <v>163</v>
      </c>
      <c r="B75" s="21"/>
      <c r="C75" s="21"/>
      <c r="D75"/>
      <c r="E75"/>
      <c r="F75"/>
      <c r="G75"/>
      <c r="H75"/>
      <c r="I75"/>
      <c r="J75"/>
      <c r="K75"/>
      <c r="L75"/>
    </row>
    <row r="76" spans="1:20" x14ac:dyDescent="0.2">
      <c r="A76" s="479"/>
      <c r="B76"/>
      <c r="C76"/>
      <c r="D76"/>
      <c r="E76"/>
      <c r="F76"/>
      <c r="G76"/>
      <c r="H76"/>
      <c r="I76"/>
      <c r="J76"/>
      <c r="K76"/>
      <c r="L76"/>
    </row>
    <row r="77" spans="1:20" x14ac:dyDescent="0.2">
      <c r="A77" s="479"/>
      <c r="B77"/>
      <c r="C77"/>
      <c r="D77"/>
      <c r="E77"/>
      <c r="F77"/>
      <c r="G77"/>
      <c r="H77"/>
      <c r="I77"/>
      <c r="J77"/>
      <c r="K77"/>
      <c r="L77"/>
    </row>
    <row r="78" spans="1:20" x14ac:dyDescent="0.2">
      <c r="A78" s="479"/>
      <c r="B78"/>
      <c r="C78"/>
      <c r="D78"/>
      <c r="E78"/>
      <c r="F78"/>
      <c r="G78"/>
      <c r="H78"/>
      <c r="I78"/>
      <c r="J78"/>
      <c r="K78"/>
      <c r="L78"/>
    </row>
  </sheetData>
  <mergeCells count="4">
    <mergeCell ref="A1:C1"/>
    <mergeCell ref="B2:C4"/>
    <mergeCell ref="E2:F4"/>
    <mergeCell ref="A75:A78"/>
  </mergeCells>
  <pageMargins left="0.7" right="0.7" top="0.75" bottom="0.75" header="0.3" footer="0.3"/>
  <ignoredErrors>
    <ignoredError sqref="D73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C7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S10" sqref="S10"/>
    </sheetView>
  </sheetViews>
  <sheetFormatPr defaultRowHeight="12.75" x14ac:dyDescent="0.2"/>
  <cols>
    <col min="1" max="1" width="15.85546875" style="7" customWidth="1"/>
    <col min="2" max="7" width="9.140625" style="7"/>
    <col min="8" max="9" width="10" style="7" customWidth="1"/>
    <col min="10" max="10" width="8.28515625" style="7" customWidth="1"/>
    <col min="11" max="11" width="11.28515625" style="7" customWidth="1"/>
    <col min="12" max="12" width="14.7109375" style="7" customWidth="1"/>
    <col min="13" max="18" width="9.140625" style="7"/>
    <col min="19" max="19" width="12.7109375" style="7" bestFit="1" customWidth="1"/>
    <col min="20" max="22" width="9.140625" style="7"/>
    <col min="23" max="24" width="9.140625" style="187"/>
    <col min="25" max="16384" width="9.140625" style="7"/>
  </cols>
  <sheetData>
    <row r="1" spans="1:26" x14ac:dyDescent="0.2">
      <c r="A1" s="477">
        <v>2017</v>
      </c>
      <c r="B1" s="476"/>
      <c r="C1" s="476"/>
      <c r="D1" s="1"/>
      <c r="E1" s="2"/>
      <c r="F1" s="3" t="s">
        <v>136</v>
      </c>
      <c r="G1" s="4">
        <f>COUNTA(C6:C72)</f>
        <v>67</v>
      </c>
      <c r="H1" s="4"/>
      <c r="I1" s="4"/>
      <c r="J1" s="2" t="s">
        <v>2</v>
      </c>
      <c r="K1" s="5"/>
      <c r="L1" s="6"/>
    </row>
    <row r="2" spans="1:26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6</v>
      </c>
      <c r="I2" s="40" t="s">
        <v>140</v>
      </c>
      <c r="J2" s="40" t="s">
        <v>7</v>
      </c>
      <c r="K2" s="41" t="s">
        <v>8</v>
      </c>
      <c r="L2" s="41" t="s">
        <v>9</v>
      </c>
      <c r="N2" s="290"/>
    </row>
    <row r="3" spans="1:26" x14ac:dyDescent="0.2">
      <c r="A3" s="42">
        <v>44778</v>
      </c>
      <c r="B3" s="454"/>
      <c r="C3" s="455"/>
      <c r="D3" s="43" t="s">
        <v>10</v>
      </c>
      <c r="E3" s="450"/>
      <c r="F3" s="451"/>
      <c r="G3" s="44" t="s">
        <v>10</v>
      </c>
      <c r="H3" s="45" t="s">
        <v>11</v>
      </c>
      <c r="I3" s="45" t="s">
        <v>12</v>
      </c>
      <c r="J3" s="46" t="s">
        <v>0</v>
      </c>
      <c r="K3" s="44" t="s">
        <v>13</v>
      </c>
      <c r="L3" s="44" t="s">
        <v>14</v>
      </c>
    </row>
    <row r="4" spans="1:26" x14ac:dyDescent="0.2">
      <c r="A4" s="47"/>
      <c r="B4" s="456"/>
      <c r="C4" s="457"/>
      <c r="D4" s="46" t="s">
        <v>139</v>
      </c>
      <c r="E4" s="448"/>
      <c r="F4" s="449"/>
      <c r="G4" s="49" t="s">
        <v>139</v>
      </c>
      <c r="H4" s="49" t="s">
        <v>15</v>
      </c>
      <c r="I4" s="48" t="s">
        <v>16</v>
      </c>
      <c r="J4" s="49" t="s">
        <v>10</v>
      </c>
      <c r="K4" s="44" t="s">
        <v>17</v>
      </c>
      <c r="L4" s="44" t="s">
        <v>18</v>
      </c>
    </row>
    <row r="5" spans="1:26" x14ac:dyDescent="0.2">
      <c r="A5" s="50" t="s">
        <v>19</v>
      </c>
      <c r="B5" s="51" t="s">
        <v>20</v>
      </c>
      <c r="C5" s="51" t="s">
        <v>21</v>
      </c>
      <c r="D5" s="52" t="s">
        <v>21</v>
      </c>
      <c r="E5" s="51" t="s">
        <v>20</v>
      </c>
      <c r="F5" s="51" t="s">
        <v>11</v>
      </c>
      <c r="G5" s="53" t="s">
        <v>21</v>
      </c>
      <c r="H5" s="52" t="s">
        <v>21</v>
      </c>
      <c r="I5" s="52" t="s">
        <v>22</v>
      </c>
      <c r="J5" s="52" t="s">
        <v>139</v>
      </c>
      <c r="K5" s="54" t="s">
        <v>23</v>
      </c>
      <c r="L5" s="44" t="s">
        <v>24</v>
      </c>
      <c r="N5" s="378"/>
      <c r="O5" s="378"/>
      <c r="P5" s="378"/>
      <c r="Q5" s="378"/>
      <c r="R5" s="378"/>
      <c r="S5" s="379"/>
      <c r="T5" s="380"/>
      <c r="U5" s="378"/>
      <c r="W5" s="291"/>
    </row>
    <row r="6" spans="1:26" x14ac:dyDescent="0.2">
      <c r="A6" s="28" t="s">
        <v>25</v>
      </c>
      <c r="B6" s="298">
        <v>39</v>
      </c>
      <c r="C6" s="298">
        <v>3</v>
      </c>
      <c r="D6" s="329"/>
      <c r="E6" s="298">
        <v>475</v>
      </c>
      <c r="F6" s="298">
        <v>0</v>
      </c>
      <c r="G6" s="184">
        <f t="shared" ref="G6:G69" si="0">IF(OR((E6=0),(E6="")),"",(F6/E6))</f>
        <v>0</v>
      </c>
      <c r="H6" s="298">
        <f t="shared" ref="H6:H37" si="1">C6+F6</f>
        <v>3</v>
      </c>
      <c r="I6" s="298">
        <v>430</v>
      </c>
      <c r="J6" s="298">
        <v>514</v>
      </c>
      <c r="K6" s="298">
        <v>1178357</v>
      </c>
      <c r="L6" s="298">
        <v>26032</v>
      </c>
      <c r="N6" s="139"/>
      <c r="O6" s="139"/>
      <c r="P6" s="139"/>
      <c r="Q6" s="381"/>
      <c r="R6" s="139"/>
      <c r="S6" s="382"/>
      <c r="T6" s="382"/>
      <c r="U6" s="139"/>
      <c r="W6" s="291"/>
      <c r="Z6" s="290"/>
    </row>
    <row r="7" spans="1:26" x14ac:dyDescent="0.2">
      <c r="A7" s="28" t="s">
        <v>26</v>
      </c>
      <c r="B7" s="298">
        <v>0</v>
      </c>
      <c r="C7" s="298">
        <v>0</v>
      </c>
      <c r="D7" s="184" t="str">
        <f t="shared" ref="D7:D69" si="2">IF(OR((B7=0),(B7="")),"",(C7/B7))</f>
        <v/>
      </c>
      <c r="E7" s="298">
        <v>5</v>
      </c>
      <c r="F7" s="298">
        <v>0</v>
      </c>
      <c r="G7" s="184">
        <f t="shared" si="0"/>
        <v>0</v>
      </c>
      <c r="H7" s="185">
        <f t="shared" si="1"/>
        <v>0</v>
      </c>
      <c r="I7" s="297">
        <v>5</v>
      </c>
      <c r="J7" s="296">
        <v>5</v>
      </c>
      <c r="K7" s="298">
        <v>0</v>
      </c>
      <c r="L7" s="298">
        <v>0</v>
      </c>
      <c r="N7" s="139"/>
      <c r="O7" s="139"/>
      <c r="P7" s="139"/>
      <c r="Q7" s="381"/>
      <c r="R7" s="139"/>
      <c r="S7" s="382"/>
      <c r="T7" s="382"/>
      <c r="U7" s="139"/>
      <c r="W7" s="291"/>
      <c r="Z7" s="290"/>
    </row>
    <row r="8" spans="1:26" x14ac:dyDescent="0.2">
      <c r="A8" s="28" t="s">
        <v>27</v>
      </c>
      <c r="B8" s="298">
        <v>3</v>
      </c>
      <c r="C8" s="298">
        <v>0</v>
      </c>
      <c r="D8" s="329">
        <f t="shared" si="2"/>
        <v>0</v>
      </c>
      <c r="E8" s="298">
        <v>76</v>
      </c>
      <c r="F8" s="298">
        <v>0</v>
      </c>
      <c r="G8" s="329">
        <f t="shared" si="0"/>
        <v>0</v>
      </c>
      <c r="H8" s="185">
        <f t="shared" si="1"/>
        <v>0</v>
      </c>
      <c r="I8" s="298">
        <v>74</v>
      </c>
      <c r="J8" s="298">
        <v>79</v>
      </c>
      <c r="K8" s="298">
        <v>0</v>
      </c>
      <c r="L8" s="298">
        <v>0</v>
      </c>
      <c r="N8" s="139"/>
      <c r="O8" s="139"/>
      <c r="P8" s="139"/>
      <c r="Q8" s="381"/>
      <c r="R8" s="139"/>
      <c r="S8" s="382"/>
      <c r="T8" s="382"/>
      <c r="U8" s="139"/>
      <c r="W8" s="291"/>
      <c r="Z8" s="290"/>
    </row>
    <row r="9" spans="1:26" x14ac:dyDescent="0.2">
      <c r="A9" s="28" t="s">
        <v>28</v>
      </c>
      <c r="B9" s="298">
        <v>0</v>
      </c>
      <c r="C9" s="298">
        <v>0</v>
      </c>
      <c r="D9" s="184" t="str">
        <f t="shared" si="2"/>
        <v/>
      </c>
      <c r="E9" s="298">
        <v>3</v>
      </c>
      <c r="F9" s="298">
        <v>0</v>
      </c>
      <c r="G9" s="184">
        <f t="shared" si="0"/>
        <v>0</v>
      </c>
      <c r="H9" s="185">
        <f t="shared" si="1"/>
        <v>0</v>
      </c>
      <c r="I9" s="297">
        <v>2</v>
      </c>
      <c r="J9" s="296">
        <v>3</v>
      </c>
      <c r="K9" s="298">
        <v>0</v>
      </c>
      <c r="L9" s="298">
        <v>0</v>
      </c>
      <c r="N9" s="139"/>
      <c r="O9" s="139"/>
      <c r="P9" s="139"/>
      <c r="Q9" s="381"/>
      <c r="R9" s="139"/>
      <c r="S9" s="382"/>
      <c r="T9" s="382"/>
      <c r="U9" s="139"/>
      <c r="W9" s="291"/>
      <c r="Z9" s="290"/>
    </row>
    <row r="10" spans="1:26" x14ac:dyDescent="0.2">
      <c r="A10" s="28" t="s">
        <v>29</v>
      </c>
      <c r="B10" s="298">
        <v>403</v>
      </c>
      <c r="C10" s="298">
        <v>98</v>
      </c>
      <c r="D10" s="329">
        <f t="shared" si="2"/>
        <v>0.24317617866004962</v>
      </c>
      <c r="E10" s="298">
        <v>487</v>
      </c>
      <c r="F10" s="298">
        <v>14</v>
      </c>
      <c r="G10" s="184">
        <f t="shared" si="0"/>
        <v>2.8747433264887063E-2</v>
      </c>
      <c r="H10" s="298">
        <f t="shared" si="1"/>
        <v>112</v>
      </c>
      <c r="I10" s="298">
        <v>517</v>
      </c>
      <c r="J10" s="298">
        <v>890</v>
      </c>
      <c r="K10" s="298">
        <v>12303780</v>
      </c>
      <c r="L10" s="298">
        <v>213306</v>
      </c>
      <c r="N10" s="139"/>
      <c r="O10" s="139"/>
      <c r="P10" s="139"/>
      <c r="Q10" s="381"/>
      <c r="R10" s="139"/>
      <c r="S10" s="382"/>
      <c r="T10" s="382"/>
      <c r="U10" s="139"/>
      <c r="W10" s="291"/>
      <c r="Z10" s="290"/>
    </row>
    <row r="11" spans="1:26" x14ac:dyDescent="0.2">
      <c r="A11" s="28" t="s">
        <v>30</v>
      </c>
      <c r="B11" s="298">
        <v>177</v>
      </c>
      <c r="C11" s="298">
        <v>25</v>
      </c>
      <c r="D11" s="329">
        <f t="shared" si="2"/>
        <v>0.14124293785310735</v>
      </c>
      <c r="E11" s="298">
        <v>20014</v>
      </c>
      <c r="F11" s="298">
        <v>957</v>
      </c>
      <c r="G11" s="184">
        <f t="shared" si="0"/>
        <v>4.7816528430098933E-2</v>
      </c>
      <c r="H11" s="298">
        <f t="shared" si="1"/>
        <v>982</v>
      </c>
      <c r="I11" s="298">
        <v>15538</v>
      </c>
      <c r="J11" s="298">
        <v>20191</v>
      </c>
      <c r="K11" s="298">
        <v>262181850</v>
      </c>
      <c r="L11" s="298">
        <v>5827351</v>
      </c>
      <c r="N11" s="139"/>
      <c r="O11" s="139"/>
      <c r="P11" s="139"/>
      <c r="Q11" s="381"/>
      <c r="R11" s="139"/>
      <c r="S11" s="382"/>
      <c r="T11" s="382"/>
      <c r="U11" s="139"/>
      <c r="W11" s="291"/>
      <c r="Z11" s="290"/>
    </row>
    <row r="12" spans="1:26" x14ac:dyDescent="0.2">
      <c r="A12" s="28" t="s">
        <v>31</v>
      </c>
      <c r="B12" s="298">
        <v>0</v>
      </c>
      <c r="C12" s="298">
        <v>0</v>
      </c>
      <c r="D12" s="184" t="str">
        <f t="shared" si="2"/>
        <v/>
      </c>
      <c r="E12" s="298">
        <v>2</v>
      </c>
      <c r="F12" s="298">
        <v>0</v>
      </c>
      <c r="G12" s="184">
        <f t="shared" si="0"/>
        <v>0</v>
      </c>
      <c r="H12" s="185">
        <f t="shared" si="1"/>
        <v>0</v>
      </c>
      <c r="I12" s="297">
        <v>1</v>
      </c>
      <c r="J12" s="296">
        <v>2</v>
      </c>
      <c r="K12" s="298">
        <v>0</v>
      </c>
      <c r="L12" s="298">
        <v>0</v>
      </c>
      <c r="N12" s="139"/>
      <c r="O12" s="139"/>
      <c r="P12" s="139"/>
      <c r="Q12" s="381"/>
      <c r="R12" s="139"/>
      <c r="S12" s="382"/>
      <c r="T12" s="382"/>
      <c r="U12" s="139"/>
      <c r="W12" s="291"/>
      <c r="Z12" s="290"/>
    </row>
    <row r="13" spans="1:26" x14ac:dyDescent="0.2">
      <c r="A13" s="28" t="s">
        <v>32</v>
      </c>
      <c r="B13" s="298">
        <v>4</v>
      </c>
      <c r="C13" s="298">
        <v>0</v>
      </c>
      <c r="D13" s="329">
        <f t="shared" si="2"/>
        <v>0</v>
      </c>
      <c r="E13" s="298">
        <v>192</v>
      </c>
      <c r="F13" s="298">
        <v>9</v>
      </c>
      <c r="G13" s="184">
        <f t="shared" si="0"/>
        <v>4.6875E-2</v>
      </c>
      <c r="H13" s="298">
        <f t="shared" si="1"/>
        <v>9</v>
      </c>
      <c r="I13" s="298">
        <v>111</v>
      </c>
      <c r="J13" s="298">
        <v>196</v>
      </c>
      <c r="K13" s="298">
        <v>219551</v>
      </c>
      <c r="L13" s="298">
        <v>4140.99</v>
      </c>
      <c r="N13" s="139"/>
      <c r="O13" s="139"/>
      <c r="P13" s="139"/>
      <c r="Q13" s="381"/>
      <c r="R13" s="139"/>
      <c r="S13" s="382"/>
      <c r="T13" s="382"/>
      <c r="U13" s="139"/>
      <c r="W13" s="291"/>
      <c r="Z13" s="290"/>
    </row>
    <row r="14" spans="1:26" x14ac:dyDescent="0.2">
      <c r="A14" s="28" t="s">
        <v>33</v>
      </c>
      <c r="B14" s="298">
        <v>69</v>
      </c>
      <c r="C14" s="298">
        <v>0</v>
      </c>
      <c r="D14" s="329">
        <f t="shared" si="2"/>
        <v>0</v>
      </c>
      <c r="E14" s="298">
        <v>266</v>
      </c>
      <c r="F14" s="298">
        <v>29</v>
      </c>
      <c r="G14" s="184">
        <f t="shared" si="0"/>
        <v>0.10902255639097744</v>
      </c>
      <c r="H14" s="298">
        <f t="shared" si="1"/>
        <v>29</v>
      </c>
      <c r="I14" s="298">
        <v>212</v>
      </c>
      <c r="J14" s="298">
        <v>335</v>
      </c>
      <c r="K14" s="298">
        <v>2426526</v>
      </c>
      <c r="L14" s="298">
        <v>49588.21</v>
      </c>
      <c r="N14" s="139"/>
      <c r="O14" s="139"/>
      <c r="P14" s="139"/>
      <c r="Q14" s="381"/>
      <c r="R14" s="139"/>
      <c r="S14" s="382"/>
      <c r="T14" s="382"/>
      <c r="U14" s="139"/>
      <c r="W14" s="291"/>
      <c r="Z14" s="290"/>
    </row>
    <row r="15" spans="1:26" x14ac:dyDescent="0.2">
      <c r="A15" s="28" t="s">
        <v>34</v>
      </c>
      <c r="B15" s="298">
        <v>3</v>
      </c>
      <c r="C15" s="298">
        <v>0</v>
      </c>
      <c r="D15" s="329">
        <f t="shared" si="2"/>
        <v>0</v>
      </c>
      <c r="E15" s="298">
        <v>229</v>
      </c>
      <c r="F15" s="298">
        <v>0</v>
      </c>
      <c r="G15" s="184">
        <f t="shared" si="0"/>
        <v>0</v>
      </c>
      <c r="H15" s="298">
        <f t="shared" si="1"/>
        <v>0</v>
      </c>
      <c r="I15" s="298">
        <v>232</v>
      </c>
      <c r="J15" s="298">
        <v>232</v>
      </c>
      <c r="K15" s="298">
        <v>0</v>
      </c>
      <c r="L15" s="298">
        <v>0</v>
      </c>
      <c r="N15" s="139"/>
      <c r="O15" s="139"/>
      <c r="P15" s="139"/>
      <c r="Q15" s="381"/>
      <c r="R15" s="139"/>
      <c r="S15" s="382"/>
      <c r="T15" s="382"/>
      <c r="U15" s="139"/>
      <c r="W15" s="291"/>
      <c r="Z15" s="290"/>
    </row>
    <row r="16" spans="1:26" x14ac:dyDescent="0.2">
      <c r="A16" s="292" t="s">
        <v>35</v>
      </c>
      <c r="B16" s="298">
        <v>170</v>
      </c>
      <c r="C16" s="298">
        <v>2</v>
      </c>
      <c r="D16" s="329">
        <f t="shared" si="2"/>
        <v>1.1764705882352941E-2</v>
      </c>
      <c r="E16" s="298">
        <v>406</v>
      </c>
      <c r="F16" s="298">
        <v>16</v>
      </c>
      <c r="G16" s="184">
        <f t="shared" si="0"/>
        <v>3.9408866995073892E-2</v>
      </c>
      <c r="H16" s="298">
        <f t="shared" si="1"/>
        <v>18</v>
      </c>
      <c r="I16" s="298">
        <v>402</v>
      </c>
      <c r="J16" s="298">
        <v>576</v>
      </c>
      <c r="K16" s="298">
        <v>12371159</v>
      </c>
      <c r="L16" s="298">
        <v>158431</v>
      </c>
      <c r="N16" s="139"/>
      <c r="O16" s="139"/>
      <c r="P16" s="139"/>
      <c r="Q16" s="381"/>
      <c r="R16" s="139"/>
      <c r="S16" s="382"/>
      <c r="T16" s="382"/>
      <c r="U16" s="139"/>
      <c r="W16" s="291"/>
      <c r="Z16" s="290"/>
    </row>
    <row r="17" spans="1:29" x14ac:dyDescent="0.2">
      <c r="A17" s="28" t="s">
        <v>36</v>
      </c>
      <c r="B17" s="298">
        <v>0</v>
      </c>
      <c r="C17" s="298">
        <v>0</v>
      </c>
      <c r="D17" s="329" t="str">
        <f t="shared" si="2"/>
        <v/>
      </c>
      <c r="E17" s="298">
        <v>9</v>
      </c>
      <c r="F17" s="298">
        <v>0</v>
      </c>
      <c r="G17" s="184">
        <f t="shared" si="0"/>
        <v>0</v>
      </c>
      <c r="H17" s="330">
        <f t="shared" si="1"/>
        <v>0</v>
      </c>
      <c r="I17" s="298">
        <v>6</v>
      </c>
      <c r="J17" s="298">
        <v>9</v>
      </c>
      <c r="K17" s="298">
        <v>0</v>
      </c>
      <c r="L17" s="298">
        <v>0</v>
      </c>
      <c r="N17" s="139"/>
      <c r="O17" s="139"/>
      <c r="P17" s="139"/>
      <c r="Q17" s="381"/>
      <c r="R17" s="139"/>
      <c r="S17" s="382"/>
      <c r="T17" s="382"/>
      <c r="U17" s="139"/>
      <c r="W17" s="291"/>
      <c r="Z17" s="290"/>
    </row>
    <row r="18" spans="1:29" ht="15" x14ac:dyDescent="0.25">
      <c r="A18" s="28" t="s">
        <v>37</v>
      </c>
      <c r="B18" s="298">
        <v>1361</v>
      </c>
      <c r="C18" s="298">
        <v>121</v>
      </c>
      <c r="D18" s="329">
        <f t="shared" si="2"/>
        <v>8.8905216752387953E-2</v>
      </c>
      <c r="E18" s="298">
        <v>64895</v>
      </c>
      <c r="F18" s="298">
        <v>16344</v>
      </c>
      <c r="G18" s="184">
        <f t="shared" si="0"/>
        <v>0.25185299329686417</v>
      </c>
      <c r="H18" s="298">
        <f t="shared" si="1"/>
        <v>16465</v>
      </c>
      <c r="I18" s="298">
        <v>11749</v>
      </c>
      <c r="J18" s="298">
        <v>66256</v>
      </c>
      <c r="K18" s="298">
        <v>3057598125</v>
      </c>
      <c r="L18" s="298">
        <v>58392050</v>
      </c>
      <c r="N18" s="139"/>
      <c r="O18" s="139"/>
      <c r="P18" s="383"/>
      <c r="Q18" s="381"/>
      <c r="R18" s="383"/>
      <c r="S18" s="384"/>
      <c r="T18" s="384"/>
      <c r="U18" s="139"/>
      <c r="W18" s="291"/>
      <c r="Z18" s="290"/>
    </row>
    <row r="19" spans="1:29" x14ac:dyDescent="0.2">
      <c r="A19" s="28" t="s">
        <v>38</v>
      </c>
      <c r="B19" s="298">
        <v>0</v>
      </c>
      <c r="C19" s="298">
        <v>0</v>
      </c>
      <c r="D19" s="329" t="str">
        <f t="shared" si="2"/>
        <v/>
      </c>
      <c r="E19" s="298">
        <v>34</v>
      </c>
      <c r="F19" s="298">
        <v>2</v>
      </c>
      <c r="G19" s="184">
        <f t="shared" si="0"/>
        <v>5.8823529411764705E-2</v>
      </c>
      <c r="H19" s="298">
        <f t="shared" si="1"/>
        <v>2</v>
      </c>
      <c r="I19" s="298">
        <v>14</v>
      </c>
      <c r="J19" s="298">
        <v>34</v>
      </c>
      <c r="K19" s="298">
        <v>110336</v>
      </c>
      <c r="L19" s="298">
        <v>1860.06</v>
      </c>
      <c r="N19" s="139"/>
      <c r="O19" s="139"/>
      <c r="P19" s="139"/>
      <c r="Q19" s="381"/>
      <c r="R19" s="139"/>
      <c r="S19" s="382"/>
      <c r="T19" s="382"/>
      <c r="U19" s="139"/>
      <c r="W19" s="291"/>
      <c r="Z19" s="290"/>
    </row>
    <row r="20" spans="1:29" x14ac:dyDescent="0.2">
      <c r="A20" s="28" t="s">
        <v>39</v>
      </c>
      <c r="B20" s="298">
        <v>0</v>
      </c>
      <c r="C20" s="298">
        <v>0</v>
      </c>
      <c r="D20" s="329"/>
      <c r="E20" s="298">
        <v>2</v>
      </c>
      <c r="F20" s="298">
        <v>0</v>
      </c>
      <c r="G20" s="184">
        <f t="shared" si="0"/>
        <v>0</v>
      </c>
      <c r="H20" s="298">
        <f t="shared" si="1"/>
        <v>0</v>
      </c>
      <c r="I20" s="298">
        <v>2</v>
      </c>
      <c r="J20" s="298">
        <v>2</v>
      </c>
      <c r="K20" s="298">
        <v>0</v>
      </c>
      <c r="L20" s="298">
        <v>0</v>
      </c>
      <c r="N20" s="139"/>
      <c r="O20" s="139"/>
      <c r="P20" s="139"/>
      <c r="Q20" s="381"/>
      <c r="R20" s="139"/>
      <c r="S20" s="382"/>
      <c r="T20" s="382"/>
      <c r="U20" s="139"/>
      <c r="W20" s="291"/>
      <c r="Z20" s="290"/>
    </row>
    <row r="21" spans="1:29" x14ac:dyDescent="0.2">
      <c r="A21" s="292" t="s">
        <v>40</v>
      </c>
      <c r="B21" s="298">
        <v>78</v>
      </c>
      <c r="C21" s="298">
        <v>1</v>
      </c>
      <c r="D21" s="329">
        <f t="shared" si="2"/>
        <v>1.282051282051282E-2</v>
      </c>
      <c r="E21" s="298">
        <v>3008</v>
      </c>
      <c r="F21" s="298">
        <v>178</v>
      </c>
      <c r="G21" s="184">
        <f t="shared" si="0"/>
        <v>5.9175531914893616E-2</v>
      </c>
      <c r="H21" s="298">
        <f t="shared" si="1"/>
        <v>179</v>
      </c>
      <c r="I21" s="298">
        <v>2601</v>
      </c>
      <c r="J21" s="298">
        <v>3086</v>
      </c>
      <c r="K21" s="298">
        <v>34714568</v>
      </c>
      <c r="L21" s="298">
        <v>644487</v>
      </c>
      <c r="N21" s="139"/>
      <c r="O21" s="139"/>
      <c r="P21" s="139"/>
      <c r="Q21" s="381"/>
      <c r="R21" s="139"/>
      <c r="S21" s="382"/>
      <c r="T21" s="382"/>
      <c r="U21" s="139"/>
      <c r="W21" s="291"/>
      <c r="Z21" s="290"/>
    </row>
    <row r="22" spans="1:29" x14ac:dyDescent="0.2">
      <c r="A22" s="28" t="s">
        <v>41</v>
      </c>
      <c r="B22" s="298">
        <v>44</v>
      </c>
      <c r="C22" s="298">
        <v>1</v>
      </c>
      <c r="D22" s="329">
        <f>IF(OR((B22=0),(B22="")),"",(C22/B22))</f>
        <v>2.2727272727272728E-2</v>
      </c>
      <c r="E22" s="298">
        <v>126</v>
      </c>
      <c r="F22" s="298">
        <v>0</v>
      </c>
      <c r="G22" s="184">
        <f>IF(OR((E22=0),(E22="")),"",(F22/E22))</f>
        <v>0</v>
      </c>
      <c r="H22" s="298">
        <f t="shared" si="1"/>
        <v>1</v>
      </c>
      <c r="I22" s="298">
        <v>145</v>
      </c>
      <c r="J22" s="298">
        <v>170</v>
      </c>
      <c r="K22" s="298">
        <v>31236</v>
      </c>
      <c r="L22" s="298">
        <v>560</v>
      </c>
      <c r="N22" s="139"/>
      <c r="O22" s="139"/>
      <c r="P22" s="139"/>
      <c r="Q22" s="381"/>
      <c r="R22" s="139"/>
      <c r="S22" s="382"/>
      <c r="T22" s="382"/>
      <c r="U22" s="139"/>
      <c r="W22" s="291"/>
      <c r="Z22" s="290"/>
    </row>
    <row r="23" spans="1:29" x14ac:dyDescent="0.2">
      <c r="A23" s="28" t="s">
        <v>42</v>
      </c>
      <c r="B23" s="338">
        <v>3</v>
      </c>
      <c r="C23" s="338">
        <v>0</v>
      </c>
      <c r="D23" s="339">
        <f t="shared" si="2"/>
        <v>0</v>
      </c>
      <c r="E23" s="338">
        <v>28</v>
      </c>
      <c r="F23" s="338">
        <v>0</v>
      </c>
      <c r="G23" s="340">
        <f t="shared" si="0"/>
        <v>0</v>
      </c>
      <c r="H23" s="338">
        <f t="shared" si="1"/>
        <v>0</v>
      </c>
      <c r="I23" s="338">
        <v>28</v>
      </c>
      <c r="J23" s="338">
        <v>31</v>
      </c>
      <c r="K23" s="338">
        <v>0</v>
      </c>
      <c r="L23" s="338">
        <v>0</v>
      </c>
      <c r="N23" s="139"/>
      <c r="O23" s="139"/>
      <c r="P23" s="139"/>
      <c r="Q23" s="381"/>
      <c r="R23" s="139"/>
      <c r="S23" s="382"/>
      <c r="T23" s="382"/>
      <c r="U23" s="139"/>
      <c r="W23" s="291"/>
      <c r="Z23" s="290"/>
    </row>
    <row r="24" spans="1:29" x14ac:dyDescent="0.2">
      <c r="A24" s="28" t="s">
        <v>43</v>
      </c>
      <c r="B24" s="298">
        <v>0</v>
      </c>
      <c r="C24" s="298">
        <v>0</v>
      </c>
      <c r="D24" s="184" t="str">
        <f t="shared" si="2"/>
        <v/>
      </c>
      <c r="E24" s="298">
        <v>5</v>
      </c>
      <c r="F24" s="298">
        <v>0</v>
      </c>
      <c r="G24" s="184">
        <f t="shared" si="0"/>
        <v>0</v>
      </c>
      <c r="H24" s="185">
        <f t="shared" si="1"/>
        <v>0</v>
      </c>
      <c r="I24" s="297">
        <v>5</v>
      </c>
      <c r="J24" s="296">
        <v>5</v>
      </c>
      <c r="K24" s="298">
        <v>0</v>
      </c>
      <c r="L24" s="298">
        <v>0</v>
      </c>
      <c r="N24" s="139"/>
      <c r="O24" s="139"/>
      <c r="P24" s="139"/>
      <c r="Q24" s="381"/>
      <c r="R24" s="139"/>
      <c r="S24" s="382"/>
      <c r="T24" s="382"/>
      <c r="U24" s="139"/>
      <c r="W24" s="291"/>
      <c r="Z24" s="290"/>
    </row>
    <row r="25" spans="1:29" x14ac:dyDescent="0.2">
      <c r="A25" s="292" t="s">
        <v>44</v>
      </c>
      <c r="B25" s="298">
        <v>0</v>
      </c>
      <c r="C25" s="298">
        <v>0</v>
      </c>
      <c r="D25" s="329" t="str">
        <f t="shared" si="2"/>
        <v/>
      </c>
      <c r="E25" s="298">
        <v>4</v>
      </c>
      <c r="F25" s="298">
        <v>0</v>
      </c>
      <c r="G25" s="184">
        <f t="shared" si="0"/>
        <v>0</v>
      </c>
      <c r="H25" s="298">
        <f t="shared" si="1"/>
        <v>0</v>
      </c>
      <c r="I25" s="298">
        <v>4</v>
      </c>
      <c r="J25" s="298">
        <v>4</v>
      </c>
      <c r="K25" s="298">
        <v>0</v>
      </c>
      <c r="L25" s="298">
        <v>0</v>
      </c>
      <c r="N25" s="139"/>
      <c r="O25" s="139"/>
      <c r="P25" s="139"/>
      <c r="Q25" s="381"/>
      <c r="R25" s="139"/>
      <c r="S25" s="382"/>
      <c r="T25" s="382"/>
      <c r="U25" s="139"/>
      <c r="W25" s="291"/>
      <c r="Z25" s="290"/>
    </row>
    <row r="26" spans="1:29" s="187" customFormat="1" x14ac:dyDescent="0.2">
      <c r="A26" s="188" t="s">
        <v>45</v>
      </c>
      <c r="B26" s="298">
        <v>0</v>
      </c>
      <c r="C26" s="298">
        <v>0</v>
      </c>
      <c r="D26" s="184" t="str">
        <f t="shared" si="2"/>
        <v/>
      </c>
      <c r="E26" s="298">
        <v>0</v>
      </c>
      <c r="F26" s="298">
        <v>0</v>
      </c>
      <c r="G26" s="184" t="str">
        <f t="shared" si="0"/>
        <v/>
      </c>
      <c r="H26" s="185">
        <f t="shared" si="1"/>
        <v>0</v>
      </c>
      <c r="I26" s="297">
        <v>0</v>
      </c>
      <c r="J26" s="296">
        <v>0</v>
      </c>
      <c r="K26" s="298">
        <v>0</v>
      </c>
      <c r="L26" s="298">
        <v>0</v>
      </c>
      <c r="N26" s="139"/>
      <c r="O26" s="139"/>
      <c r="P26" s="139"/>
      <c r="Q26" s="381"/>
      <c r="R26" s="139"/>
      <c r="S26" s="382"/>
      <c r="T26" s="382"/>
      <c r="U26" s="139"/>
      <c r="W26" s="291"/>
      <c r="Y26" s="7"/>
      <c r="Z26" s="290"/>
      <c r="AA26" s="7"/>
      <c r="AB26" s="7"/>
      <c r="AC26" s="7"/>
    </row>
    <row r="27" spans="1:29" x14ac:dyDescent="0.2">
      <c r="A27" s="292" t="s">
        <v>46</v>
      </c>
      <c r="B27" s="298">
        <v>0</v>
      </c>
      <c r="C27" s="298">
        <v>0</v>
      </c>
      <c r="D27" s="329" t="str">
        <f t="shared" si="2"/>
        <v/>
      </c>
      <c r="E27" s="298">
        <v>2</v>
      </c>
      <c r="F27" s="298">
        <v>0</v>
      </c>
      <c r="G27" s="184">
        <f t="shared" si="0"/>
        <v>0</v>
      </c>
      <c r="H27" s="298">
        <f t="shared" si="1"/>
        <v>0</v>
      </c>
      <c r="I27" s="298">
        <v>2</v>
      </c>
      <c r="J27" s="298">
        <v>2</v>
      </c>
      <c r="K27" s="298">
        <v>0</v>
      </c>
      <c r="L27" s="298">
        <v>0</v>
      </c>
      <c r="N27" s="139"/>
      <c r="O27" s="139"/>
      <c r="P27" s="139"/>
      <c r="Q27" s="381"/>
      <c r="R27" s="139"/>
      <c r="S27" s="382"/>
      <c r="T27" s="382"/>
      <c r="U27" s="139"/>
      <c r="W27" s="291"/>
      <c r="Z27" s="290"/>
    </row>
    <row r="28" spans="1:29" x14ac:dyDescent="0.2">
      <c r="A28" s="28" t="s">
        <v>47</v>
      </c>
      <c r="B28" s="298">
        <v>0</v>
      </c>
      <c r="C28" s="298">
        <v>0</v>
      </c>
      <c r="D28" s="184" t="str">
        <f t="shared" si="2"/>
        <v/>
      </c>
      <c r="E28" s="298">
        <v>60</v>
      </c>
      <c r="F28" s="298">
        <v>0</v>
      </c>
      <c r="G28" s="184">
        <f t="shared" si="0"/>
        <v>0</v>
      </c>
      <c r="H28" s="185">
        <f t="shared" si="1"/>
        <v>0</v>
      </c>
      <c r="I28" s="297">
        <v>59</v>
      </c>
      <c r="J28" s="296">
        <v>60</v>
      </c>
      <c r="K28" s="298">
        <v>0</v>
      </c>
      <c r="L28" s="298">
        <v>0</v>
      </c>
      <c r="N28" s="139"/>
      <c r="O28" s="139"/>
      <c r="P28" s="139"/>
      <c r="Q28" s="381"/>
      <c r="R28" s="139"/>
      <c r="S28" s="382"/>
      <c r="T28" s="382"/>
      <c r="U28" s="139"/>
      <c r="W28" s="291"/>
      <c r="Z28" s="290"/>
    </row>
    <row r="29" spans="1:29" x14ac:dyDescent="0.2">
      <c r="A29" s="28" t="s">
        <v>48</v>
      </c>
      <c r="B29" s="298">
        <v>0</v>
      </c>
      <c r="C29" s="298">
        <v>0</v>
      </c>
      <c r="D29" s="329" t="str">
        <f t="shared" si="2"/>
        <v/>
      </c>
      <c r="E29" s="298">
        <v>1</v>
      </c>
      <c r="F29" s="298">
        <v>0</v>
      </c>
      <c r="G29" s="184">
        <f t="shared" si="0"/>
        <v>0</v>
      </c>
      <c r="H29" s="298">
        <v>0</v>
      </c>
      <c r="I29" s="298">
        <v>1</v>
      </c>
      <c r="J29" s="298">
        <v>1</v>
      </c>
      <c r="K29" s="298">
        <v>0</v>
      </c>
      <c r="L29" s="298">
        <v>0</v>
      </c>
      <c r="N29" s="139"/>
      <c r="O29" s="139"/>
      <c r="P29" s="139"/>
      <c r="Q29" s="381"/>
      <c r="R29" s="139"/>
      <c r="S29" s="382"/>
      <c r="T29" s="382"/>
      <c r="U29" s="139"/>
      <c r="V29" s="187"/>
      <c r="W29" s="291"/>
      <c r="Z29" s="290"/>
    </row>
    <row r="30" spans="1:29" x14ac:dyDescent="0.2">
      <c r="A30" s="28" t="s">
        <v>49</v>
      </c>
      <c r="B30" s="298">
        <v>0</v>
      </c>
      <c r="C30" s="298">
        <v>0</v>
      </c>
      <c r="D30" s="329" t="str">
        <f t="shared" si="2"/>
        <v/>
      </c>
      <c r="E30" s="298">
        <v>7</v>
      </c>
      <c r="F30" s="298">
        <v>1</v>
      </c>
      <c r="G30" s="184">
        <f t="shared" si="0"/>
        <v>0.14285714285714285</v>
      </c>
      <c r="H30" s="330">
        <v>1</v>
      </c>
      <c r="I30" s="298">
        <v>2</v>
      </c>
      <c r="J30" s="298">
        <v>7</v>
      </c>
      <c r="K30" s="298">
        <v>787587</v>
      </c>
      <c r="L30" s="298">
        <v>12095.8</v>
      </c>
      <c r="N30" s="139"/>
      <c r="O30" s="139"/>
      <c r="P30" s="139"/>
      <c r="Q30" s="381"/>
      <c r="R30" s="139"/>
      <c r="S30" s="382"/>
      <c r="T30" s="382"/>
      <c r="U30" s="139"/>
      <c r="W30" s="291"/>
      <c r="Z30" s="290"/>
    </row>
    <row r="31" spans="1:29" x14ac:dyDescent="0.2">
      <c r="A31" s="28" t="s">
        <v>50</v>
      </c>
      <c r="B31" s="298">
        <v>0</v>
      </c>
      <c r="C31" s="298">
        <v>0</v>
      </c>
      <c r="D31" s="329" t="str">
        <f t="shared" si="2"/>
        <v/>
      </c>
      <c r="E31" s="298">
        <v>6</v>
      </c>
      <c r="F31" s="298">
        <v>0</v>
      </c>
      <c r="G31" s="329">
        <f t="shared" si="0"/>
        <v>0</v>
      </c>
      <c r="H31" s="185">
        <f t="shared" si="1"/>
        <v>0</v>
      </c>
      <c r="I31" s="298">
        <v>6</v>
      </c>
      <c r="J31" s="298">
        <v>6</v>
      </c>
      <c r="K31" s="298">
        <v>0</v>
      </c>
      <c r="L31" s="298">
        <v>0</v>
      </c>
      <c r="N31" s="139"/>
      <c r="O31" s="139"/>
      <c r="P31" s="139"/>
      <c r="Q31" s="381"/>
      <c r="R31" s="139"/>
      <c r="S31" s="382"/>
      <c r="T31" s="382"/>
      <c r="U31" s="139"/>
      <c r="W31" s="291"/>
      <c r="Z31" s="290"/>
    </row>
    <row r="32" spans="1:29" x14ac:dyDescent="0.2">
      <c r="A32" s="28" t="s">
        <v>51</v>
      </c>
      <c r="B32" s="338">
        <v>3</v>
      </c>
      <c r="C32" s="338">
        <v>0</v>
      </c>
      <c r="D32" s="339">
        <f t="shared" si="2"/>
        <v>0</v>
      </c>
      <c r="E32" s="338">
        <v>120</v>
      </c>
      <c r="F32" s="338">
        <v>4</v>
      </c>
      <c r="G32" s="340">
        <f t="shared" si="0"/>
        <v>3.3333333333333333E-2</v>
      </c>
      <c r="H32" s="338">
        <f t="shared" si="1"/>
        <v>4</v>
      </c>
      <c r="I32" s="338">
        <v>88</v>
      </c>
      <c r="J32" s="338">
        <v>123</v>
      </c>
      <c r="K32" s="338">
        <v>435278</v>
      </c>
      <c r="L32" s="338">
        <v>6932.45</v>
      </c>
      <c r="N32" s="139"/>
      <c r="O32" s="139"/>
      <c r="P32" s="139"/>
      <c r="Q32" s="381"/>
      <c r="R32" s="139"/>
      <c r="S32" s="382"/>
      <c r="T32" s="382"/>
      <c r="U32" s="139"/>
      <c r="W32" s="291"/>
      <c r="Z32" s="290"/>
    </row>
    <row r="33" spans="1:29" x14ac:dyDescent="0.2">
      <c r="A33" s="28" t="s">
        <v>52</v>
      </c>
      <c r="B33" s="338">
        <v>0</v>
      </c>
      <c r="C33" s="338">
        <v>0</v>
      </c>
      <c r="D33" s="339" t="str">
        <f t="shared" si="2"/>
        <v/>
      </c>
      <c r="E33" s="338">
        <v>29</v>
      </c>
      <c r="F33" s="338">
        <v>0</v>
      </c>
      <c r="G33" s="340">
        <f t="shared" si="0"/>
        <v>0</v>
      </c>
      <c r="H33" s="338">
        <f t="shared" si="1"/>
        <v>0</v>
      </c>
      <c r="I33" s="338">
        <v>29</v>
      </c>
      <c r="J33" s="338">
        <v>29</v>
      </c>
      <c r="K33" s="338">
        <v>0</v>
      </c>
      <c r="L33" s="338">
        <v>0</v>
      </c>
      <c r="N33" s="139"/>
      <c r="O33" s="139"/>
      <c r="P33" s="139"/>
      <c r="Q33" s="381"/>
      <c r="R33" s="139"/>
      <c r="S33" s="382"/>
      <c r="T33" s="382"/>
      <c r="U33" s="139"/>
      <c r="W33" s="291"/>
      <c r="Z33" s="290"/>
    </row>
    <row r="34" spans="1:29" x14ac:dyDescent="0.2">
      <c r="A34" s="292" t="s">
        <v>53</v>
      </c>
      <c r="B34" s="298">
        <v>175</v>
      </c>
      <c r="C34" s="298">
        <v>7</v>
      </c>
      <c r="D34" s="329">
        <f t="shared" si="2"/>
        <v>0.04</v>
      </c>
      <c r="E34" s="298">
        <v>3949</v>
      </c>
      <c r="F34" s="298">
        <v>148</v>
      </c>
      <c r="G34" s="184">
        <f t="shared" si="0"/>
        <v>3.7477842491770066E-2</v>
      </c>
      <c r="H34" s="298">
        <f t="shared" si="1"/>
        <v>155</v>
      </c>
      <c r="I34" s="298">
        <v>2863</v>
      </c>
      <c r="J34" s="298">
        <v>4124</v>
      </c>
      <c r="K34" s="298">
        <v>21158052</v>
      </c>
      <c r="L34" s="298">
        <v>434333</v>
      </c>
      <c r="N34" s="139"/>
      <c r="O34" s="139"/>
      <c r="P34" s="139"/>
      <c r="Q34" s="381"/>
      <c r="R34" s="139"/>
      <c r="S34" s="382"/>
      <c r="T34" s="382"/>
      <c r="U34" s="139"/>
      <c r="W34" s="291"/>
      <c r="Z34" s="290"/>
    </row>
    <row r="35" spans="1:29" x14ac:dyDescent="0.2">
      <c r="A35" s="28" t="s">
        <v>54</v>
      </c>
      <c r="B35" s="298">
        <v>0</v>
      </c>
      <c r="C35" s="298">
        <v>0</v>
      </c>
      <c r="D35" s="329" t="str">
        <f t="shared" si="2"/>
        <v/>
      </c>
      <c r="E35" s="298">
        <v>0</v>
      </c>
      <c r="F35" s="298">
        <v>0</v>
      </c>
      <c r="G35" s="329" t="str">
        <f t="shared" si="0"/>
        <v/>
      </c>
      <c r="H35" s="330">
        <f t="shared" si="1"/>
        <v>0</v>
      </c>
      <c r="I35" s="298">
        <v>0</v>
      </c>
      <c r="J35" s="298">
        <v>0</v>
      </c>
      <c r="K35" s="298">
        <v>0</v>
      </c>
      <c r="L35" s="298">
        <v>0</v>
      </c>
      <c r="N35" s="139"/>
      <c r="O35" s="139"/>
      <c r="P35" s="139"/>
      <c r="Q35" s="381"/>
      <c r="R35" s="139"/>
      <c r="S35" s="382"/>
      <c r="T35" s="382"/>
      <c r="U35" s="139"/>
      <c r="W35" s="291"/>
      <c r="Z35" s="290"/>
    </row>
    <row r="36" spans="1:29" x14ac:dyDescent="0.2">
      <c r="A36" s="292" t="s">
        <v>55</v>
      </c>
      <c r="B36" s="298">
        <v>7</v>
      </c>
      <c r="C36" s="298">
        <v>1</v>
      </c>
      <c r="D36" s="329">
        <f t="shared" si="2"/>
        <v>0.14285714285714285</v>
      </c>
      <c r="E36" s="298">
        <v>111</v>
      </c>
      <c r="F36" s="298">
        <v>10</v>
      </c>
      <c r="G36" s="184">
        <f t="shared" si="0"/>
        <v>9.0090090090090086E-2</v>
      </c>
      <c r="H36" s="298">
        <f t="shared" si="1"/>
        <v>11</v>
      </c>
      <c r="I36" s="298">
        <v>89</v>
      </c>
      <c r="J36" s="298">
        <v>118</v>
      </c>
      <c r="K36" s="298">
        <v>8562830</v>
      </c>
      <c r="L36" s="298">
        <v>134238.93</v>
      </c>
      <c r="N36" s="139"/>
      <c r="O36" s="139"/>
      <c r="P36" s="139"/>
      <c r="Q36" s="381"/>
      <c r="R36" s="139"/>
      <c r="S36" s="382"/>
      <c r="T36" s="382"/>
      <c r="U36" s="139"/>
      <c r="W36" s="291"/>
      <c r="Z36" s="290"/>
      <c r="AB36" s="84"/>
    </row>
    <row r="37" spans="1:29" x14ac:dyDescent="0.2">
      <c r="A37" s="28" t="s">
        <v>56</v>
      </c>
      <c r="B37" s="298">
        <v>1</v>
      </c>
      <c r="C37" s="298">
        <v>0</v>
      </c>
      <c r="D37" s="184">
        <f t="shared" si="2"/>
        <v>0</v>
      </c>
      <c r="E37" s="298">
        <v>4</v>
      </c>
      <c r="F37" s="298">
        <v>0</v>
      </c>
      <c r="G37" s="184">
        <f t="shared" si="0"/>
        <v>0</v>
      </c>
      <c r="H37" s="330">
        <f t="shared" si="1"/>
        <v>0</v>
      </c>
      <c r="I37" s="297">
        <v>4</v>
      </c>
      <c r="J37" s="296">
        <v>5</v>
      </c>
      <c r="K37" s="298">
        <v>0</v>
      </c>
      <c r="L37" s="298">
        <v>0</v>
      </c>
      <c r="N37" s="139"/>
      <c r="O37" s="139"/>
      <c r="P37" s="139"/>
      <c r="Q37" s="381"/>
      <c r="R37" s="139"/>
      <c r="S37" s="382"/>
      <c r="T37" s="382"/>
      <c r="U37" s="139"/>
      <c r="W37" s="291"/>
      <c r="Z37" s="290"/>
    </row>
    <row r="38" spans="1:29" x14ac:dyDescent="0.2">
      <c r="A38" s="28" t="s">
        <v>57</v>
      </c>
      <c r="B38" s="298">
        <v>0</v>
      </c>
      <c r="C38" s="298">
        <v>0</v>
      </c>
      <c r="D38" s="184" t="str">
        <f t="shared" si="2"/>
        <v/>
      </c>
      <c r="E38" s="298">
        <v>1</v>
      </c>
      <c r="F38" s="298">
        <v>0</v>
      </c>
      <c r="G38" s="184">
        <f t="shared" si="0"/>
        <v>0</v>
      </c>
      <c r="H38" s="185">
        <f>C38+F38</f>
        <v>0</v>
      </c>
      <c r="I38" s="297">
        <v>1</v>
      </c>
      <c r="J38" s="296">
        <v>1</v>
      </c>
      <c r="K38" s="298">
        <v>0</v>
      </c>
      <c r="L38" s="298">
        <v>0</v>
      </c>
      <c r="N38" s="139"/>
      <c r="O38" s="139"/>
      <c r="P38" s="139"/>
      <c r="Q38" s="381"/>
      <c r="R38" s="139"/>
      <c r="S38" s="382"/>
      <c r="T38" s="382"/>
      <c r="U38" s="139"/>
      <c r="W38" s="291"/>
      <c r="Z38" s="290"/>
    </row>
    <row r="39" spans="1:29" x14ac:dyDescent="0.2">
      <c r="A39" s="28" t="s">
        <v>58</v>
      </c>
      <c r="B39" s="298">
        <v>0</v>
      </c>
      <c r="C39" s="298">
        <v>0</v>
      </c>
      <c r="D39" s="184" t="str">
        <f t="shared" si="2"/>
        <v/>
      </c>
      <c r="E39" s="298">
        <v>0</v>
      </c>
      <c r="F39" s="298">
        <v>0</v>
      </c>
      <c r="G39" s="184" t="str">
        <f t="shared" si="0"/>
        <v/>
      </c>
      <c r="H39" s="185">
        <f>C39+F39</f>
        <v>0</v>
      </c>
      <c r="I39" s="297">
        <v>0</v>
      </c>
      <c r="J39" s="296">
        <v>0</v>
      </c>
      <c r="K39" s="298">
        <v>0</v>
      </c>
      <c r="L39" s="298">
        <v>0</v>
      </c>
      <c r="N39" s="139"/>
      <c r="O39" s="139"/>
      <c r="P39" s="139"/>
      <c r="Q39" s="381"/>
      <c r="R39" s="139"/>
      <c r="S39" s="382"/>
      <c r="T39" s="382"/>
      <c r="U39" s="139"/>
      <c r="W39" s="291"/>
      <c r="Z39" s="290"/>
    </row>
    <row r="40" spans="1:29" x14ac:dyDescent="0.2">
      <c r="A40" s="28" t="s">
        <v>59</v>
      </c>
      <c r="B40" s="298">
        <v>6</v>
      </c>
      <c r="C40" s="298">
        <v>0</v>
      </c>
      <c r="D40" s="329">
        <f t="shared" si="2"/>
        <v>0</v>
      </c>
      <c r="E40" s="298">
        <v>223</v>
      </c>
      <c r="F40" s="298">
        <v>0</v>
      </c>
      <c r="G40" s="184">
        <f t="shared" si="0"/>
        <v>0</v>
      </c>
      <c r="H40" s="298">
        <f t="shared" ref="H40:H55" si="3">C40+F40</f>
        <v>0</v>
      </c>
      <c r="I40" s="298">
        <v>171</v>
      </c>
      <c r="J40" s="298">
        <v>229</v>
      </c>
      <c r="K40" s="298">
        <v>0</v>
      </c>
      <c r="L40" s="298">
        <v>0</v>
      </c>
      <c r="N40" s="139"/>
      <c r="O40" s="139"/>
      <c r="P40" s="139"/>
      <c r="Q40" s="381"/>
      <c r="R40" s="139"/>
      <c r="S40" s="382"/>
      <c r="T40" s="382"/>
      <c r="U40" s="139"/>
      <c r="W40" s="291"/>
      <c r="Z40" s="290"/>
    </row>
    <row r="41" spans="1:29" x14ac:dyDescent="0.2">
      <c r="A41" s="292" t="s">
        <v>60</v>
      </c>
      <c r="B41" s="298">
        <v>542</v>
      </c>
      <c r="C41" s="298">
        <v>0</v>
      </c>
      <c r="D41" s="329">
        <f t="shared" si="2"/>
        <v>0</v>
      </c>
      <c r="E41" s="298">
        <v>1092</v>
      </c>
      <c r="F41" s="298">
        <v>18</v>
      </c>
      <c r="G41" s="184">
        <f t="shared" si="0"/>
        <v>1.6483516483516484E-2</v>
      </c>
      <c r="H41" s="298">
        <f t="shared" si="3"/>
        <v>18</v>
      </c>
      <c r="I41" s="298">
        <v>1409</v>
      </c>
      <c r="J41" s="298">
        <v>1634</v>
      </c>
      <c r="K41" s="298">
        <v>8049468</v>
      </c>
      <c r="L41" s="298">
        <v>135059.59</v>
      </c>
      <c r="N41" s="139"/>
      <c r="O41" s="139"/>
      <c r="P41" s="139"/>
      <c r="Q41" s="381"/>
      <c r="R41" s="139"/>
      <c r="S41" s="382"/>
      <c r="T41" s="382"/>
      <c r="U41" s="139"/>
      <c r="W41" s="291"/>
      <c r="Z41" s="290"/>
    </row>
    <row r="42" spans="1:29" x14ac:dyDescent="0.2">
      <c r="A42" s="28" t="s">
        <v>61</v>
      </c>
      <c r="B42" s="298">
        <v>2</v>
      </c>
      <c r="C42" s="338">
        <v>0</v>
      </c>
      <c r="D42" s="339">
        <f t="shared" si="2"/>
        <v>0</v>
      </c>
      <c r="E42" s="338">
        <v>262</v>
      </c>
      <c r="F42" s="338">
        <v>4</v>
      </c>
      <c r="G42" s="340">
        <f t="shared" si="0"/>
        <v>1.5267175572519083E-2</v>
      </c>
      <c r="H42" s="338">
        <f t="shared" si="3"/>
        <v>4</v>
      </c>
      <c r="I42" s="338">
        <v>195</v>
      </c>
      <c r="J42" s="338">
        <v>264</v>
      </c>
      <c r="K42" s="338">
        <v>1342990</v>
      </c>
      <c r="L42" s="338">
        <v>26218.77</v>
      </c>
      <c r="N42" s="139"/>
      <c r="O42" s="139"/>
      <c r="P42" s="139"/>
      <c r="Q42" s="381"/>
      <c r="R42" s="139"/>
      <c r="S42" s="382"/>
      <c r="T42" s="382"/>
      <c r="U42" s="139"/>
      <c r="W42" s="291"/>
      <c r="Z42" s="290"/>
    </row>
    <row r="43" spans="1:29" x14ac:dyDescent="0.2">
      <c r="A43" s="28" t="s">
        <v>62</v>
      </c>
      <c r="B43" s="298">
        <v>1</v>
      </c>
      <c r="C43" s="298">
        <v>0</v>
      </c>
      <c r="D43" s="184">
        <f t="shared" si="2"/>
        <v>0</v>
      </c>
      <c r="E43" s="298">
        <v>2</v>
      </c>
      <c r="F43" s="298">
        <v>0</v>
      </c>
      <c r="G43" s="184">
        <f t="shared" si="0"/>
        <v>0</v>
      </c>
      <c r="H43" s="330">
        <f t="shared" si="3"/>
        <v>0</v>
      </c>
      <c r="I43" s="297">
        <v>3</v>
      </c>
      <c r="J43" s="296">
        <v>3</v>
      </c>
      <c r="K43" s="298">
        <v>0</v>
      </c>
      <c r="L43" s="298">
        <v>0</v>
      </c>
      <c r="N43" s="139"/>
      <c r="O43" s="139"/>
      <c r="P43" s="139"/>
      <c r="Q43" s="381"/>
      <c r="R43" s="139"/>
      <c r="S43" s="382"/>
      <c r="T43" s="382"/>
      <c r="U43" s="139"/>
      <c r="W43" s="291"/>
      <c r="Z43" s="290"/>
    </row>
    <row r="44" spans="1:29" s="187" customFormat="1" x14ac:dyDescent="0.2">
      <c r="A44" s="188" t="s">
        <v>63</v>
      </c>
      <c r="B44" s="298">
        <v>0</v>
      </c>
      <c r="C44" s="298">
        <v>0</v>
      </c>
      <c r="D44" s="184" t="str">
        <f t="shared" si="2"/>
        <v/>
      </c>
      <c r="E44" s="298">
        <v>0</v>
      </c>
      <c r="F44" s="298">
        <v>0</v>
      </c>
      <c r="G44" s="184">
        <v>0</v>
      </c>
      <c r="H44" s="330">
        <f t="shared" si="3"/>
        <v>0</v>
      </c>
      <c r="I44" s="297">
        <v>0</v>
      </c>
      <c r="J44" s="296">
        <v>0</v>
      </c>
      <c r="K44" s="298">
        <v>0</v>
      </c>
      <c r="L44" s="298">
        <v>0</v>
      </c>
      <c r="N44" s="139"/>
      <c r="O44" s="139"/>
      <c r="P44" s="139"/>
      <c r="Q44" s="381"/>
      <c r="R44" s="139"/>
      <c r="S44" s="382"/>
      <c r="T44" s="382"/>
      <c r="U44" s="139"/>
      <c r="W44" s="291"/>
      <c r="Y44" s="7"/>
      <c r="Z44" s="290"/>
      <c r="AA44" s="7"/>
      <c r="AB44" s="7"/>
      <c r="AC44" s="7"/>
    </row>
    <row r="45" spans="1:29" x14ac:dyDescent="0.2">
      <c r="A45" s="292" t="s">
        <v>64</v>
      </c>
      <c r="B45" s="298">
        <v>1</v>
      </c>
      <c r="C45" s="298">
        <v>0</v>
      </c>
      <c r="D45" s="329">
        <f t="shared" si="2"/>
        <v>0</v>
      </c>
      <c r="E45" s="298">
        <v>1</v>
      </c>
      <c r="F45" s="298">
        <v>0</v>
      </c>
      <c r="G45" s="184">
        <f t="shared" si="0"/>
        <v>0</v>
      </c>
      <c r="H45" s="330">
        <f t="shared" si="3"/>
        <v>0</v>
      </c>
      <c r="I45" s="298">
        <v>2</v>
      </c>
      <c r="J45" s="298">
        <v>2</v>
      </c>
      <c r="K45" s="298">
        <v>0</v>
      </c>
      <c r="L45" s="298">
        <v>0</v>
      </c>
      <c r="N45" s="139"/>
      <c r="O45" s="139"/>
      <c r="P45" s="139"/>
      <c r="Q45" s="381"/>
      <c r="R45" s="139"/>
      <c r="S45" s="382"/>
      <c r="T45" s="382"/>
      <c r="U45" s="139"/>
      <c r="W45" s="291"/>
      <c r="Z45" s="290"/>
    </row>
    <row r="46" spans="1:29" x14ac:dyDescent="0.2">
      <c r="A46" s="28" t="s">
        <v>65</v>
      </c>
      <c r="B46" s="298">
        <v>39</v>
      </c>
      <c r="C46" s="298">
        <v>11</v>
      </c>
      <c r="D46" s="329">
        <f t="shared" si="2"/>
        <v>0.28205128205128205</v>
      </c>
      <c r="E46" s="298">
        <v>35</v>
      </c>
      <c r="F46" s="298">
        <v>2</v>
      </c>
      <c r="G46" s="184">
        <f t="shared" si="0"/>
        <v>5.7142857142857141E-2</v>
      </c>
      <c r="H46" s="298">
        <f t="shared" si="3"/>
        <v>13</v>
      </c>
      <c r="I46" s="298">
        <v>673</v>
      </c>
      <c r="J46" s="298">
        <v>74</v>
      </c>
      <c r="K46" s="298">
        <v>686164</v>
      </c>
      <c r="L46" s="298">
        <v>4818</v>
      </c>
      <c r="N46" s="139"/>
      <c r="O46" s="139"/>
      <c r="P46" s="139"/>
      <c r="Q46" s="381"/>
      <c r="R46" s="139"/>
      <c r="S46" s="382"/>
      <c r="T46" s="382"/>
      <c r="U46" s="139"/>
      <c r="W46" s="291"/>
      <c r="Z46" s="290"/>
    </row>
    <row r="47" spans="1:29" x14ac:dyDescent="0.2">
      <c r="A47" s="292" t="s">
        <v>66</v>
      </c>
      <c r="B47" s="298">
        <v>8</v>
      </c>
      <c r="C47" s="298">
        <v>0</v>
      </c>
      <c r="D47" s="329">
        <f t="shared" si="2"/>
        <v>0</v>
      </c>
      <c r="E47" s="298">
        <v>272</v>
      </c>
      <c r="F47" s="298">
        <v>0</v>
      </c>
      <c r="G47" s="184">
        <f t="shared" si="0"/>
        <v>0</v>
      </c>
      <c r="H47" s="298">
        <f t="shared" si="3"/>
        <v>0</v>
      </c>
      <c r="I47" s="298">
        <v>274</v>
      </c>
      <c r="J47" s="298">
        <v>280</v>
      </c>
      <c r="K47" s="298">
        <v>0</v>
      </c>
      <c r="L47" s="298">
        <v>0</v>
      </c>
      <c r="N47" s="139"/>
      <c r="O47" s="139"/>
      <c r="P47" s="139"/>
      <c r="Q47" s="381"/>
      <c r="R47" s="139"/>
      <c r="S47" s="382"/>
      <c r="T47" s="382"/>
      <c r="U47" s="139"/>
      <c r="W47" s="291"/>
      <c r="Z47" s="290"/>
    </row>
    <row r="48" spans="1:29" x14ac:dyDescent="0.2">
      <c r="A48" s="28" t="s">
        <v>67</v>
      </c>
      <c r="B48" s="298">
        <v>39</v>
      </c>
      <c r="C48" s="298">
        <v>0</v>
      </c>
      <c r="D48" s="329">
        <f t="shared" si="2"/>
        <v>0</v>
      </c>
      <c r="E48" s="298">
        <v>148</v>
      </c>
      <c r="F48" s="298">
        <v>4</v>
      </c>
      <c r="G48" s="184">
        <f t="shared" si="0"/>
        <v>2.7027027027027029E-2</v>
      </c>
      <c r="H48" s="298">
        <f t="shared" si="3"/>
        <v>4</v>
      </c>
      <c r="I48" s="298">
        <v>156</v>
      </c>
      <c r="J48" s="298">
        <v>187</v>
      </c>
      <c r="K48" s="298">
        <v>850860</v>
      </c>
      <c r="L48" s="298">
        <v>44491</v>
      </c>
      <c r="N48" s="139"/>
      <c r="O48" s="139"/>
      <c r="P48" s="139"/>
      <c r="Q48" s="381"/>
      <c r="R48" s="139"/>
      <c r="S48" s="382"/>
      <c r="T48" s="382"/>
      <c r="U48" s="139"/>
      <c r="W48" s="291"/>
      <c r="Z48" s="290"/>
    </row>
    <row r="49" spans="1:26" x14ac:dyDescent="0.2">
      <c r="A49" s="293" t="s">
        <v>68</v>
      </c>
      <c r="B49" s="298">
        <v>7</v>
      </c>
      <c r="C49" s="298">
        <v>0</v>
      </c>
      <c r="D49" s="329">
        <f t="shared" si="2"/>
        <v>0</v>
      </c>
      <c r="E49" s="298">
        <v>314</v>
      </c>
      <c r="F49" s="298">
        <v>0</v>
      </c>
      <c r="G49" s="184">
        <f t="shared" si="0"/>
        <v>0</v>
      </c>
      <c r="H49" s="298">
        <f t="shared" si="3"/>
        <v>0</v>
      </c>
      <c r="I49" s="298">
        <v>270</v>
      </c>
      <c r="J49" s="298">
        <v>321</v>
      </c>
      <c r="K49" s="298">
        <v>0</v>
      </c>
      <c r="L49" s="298">
        <v>0</v>
      </c>
      <c r="N49" s="139"/>
      <c r="O49" s="139"/>
      <c r="P49" s="139"/>
      <c r="Q49" s="381"/>
      <c r="R49" s="139"/>
      <c r="S49" s="382"/>
      <c r="T49" s="382"/>
      <c r="U49" s="139"/>
      <c r="W49" s="291"/>
      <c r="Z49" s="290"/>
    </row>
    <row r="50" spans="1:26" x14ac:dyDescent="0.2">
      <c r="A50" s="28" t="s">
        <v>69</v>
      </c>
      <c r="B50" s="298">
        <v>27</v>
      </c>
      <c r="C50" s="298">
        <v>1</v>
      </c>
      <c r="D50" s="329">
        <f t="shared" si="2"/>
        <v>3.7037037037037035E-2</v>
      </c>
      <c r="E50" s="298">
        <v>164</v>
      </c>
      <c r="F50" s="298">
        <v>0</v>
      </c>
      <c r="G50" s="184">
        <f t="shared" si="0"/>
        <v>0</v>
      </c>
      <c r="H50" s="298">
        <f t="shared" si="3"/>
        <v>1</v>
      </c>
      <c r="I50" s="298">
        <v>186</v>
      </c>
      <c r="J50" s="298">
        <v>191</v>
      </c>
      <c r="K50" s="298">
        <v>179204</v>
      </c>
      <c r="L50" s="298">
        <v>3406</v>
      </c>
      <c r="N50" s="139"/>
      <c r="O50" s="139"/>
      <c r="P50" s="139"/>
      <c r="Q50" s="381"/>
      <c r="R50" s="139"/>
      <c r="S50" s="382"/>
      <c r="T50" s="382"/>
      <c r="U50" s="139"/>
      <c r="W50" s="291"/>
      <c r="Z50" s="290"/>
    </row>
    <row r="51" spans="1:26" x14ac:dyDescent="0.2">
      <c r="A51" s="28" t="s">
        <v>70</v>
      </c>
      <c r="B51" s="298">
        <v>1</v>
      </c>
      <c r="C51" s="298">
        <v>0</v>
      </c>
      <c r="D51" s="329">
        <f t="shared" si="2"/>
        <v>0</v>
      </c>
      <c r="E51" s="298">
        <v>101</v>
      </c>
      <c r="F51" s="298">
        <v>0</v>
      </c>
      <c r="G51" s="184">
        <f t="shared" si="0"/>
        <v>0</v>
      </c>
      <c r="H51" s="298">
        <f t="shared" si="3"/>
        <v>0</v>
      </c>
      <c r="I51" s="298">
        <v>65</v>
      </c>
      <c r="J51" s="298">
        <v>102</v>
      </c>
      <c r="K51" s="298">
        <v>0</v>
      </c>
      <c r="L51" s="298">
        <v>0</v>
      </c>
      <c r="N51" s="139"/>
      <c r="O51" s="139"/>
      <c r="P51" s="139"/>
      <c r="Q51" s="381"/>
      <c r="R51" s="139"/>
      <c r="S51" s="382"/>
      <c r="T51" s="382"/>
      <c r="U51" s="139"/>
      <c r="W51" s="291"/>
      <c r="Z51" s="290"/>
    </row>
    <row r="52" spans="1:26" x14ac:dyDescent="0.2">
      <c r="A52" s="28" t="s">
        <v>71</v>
      </c>
      <c r="B52" s="298">
        <v>3</v>
      </c>
      <c r="C52" s="298">
        <v>0</v>
      </c>
      <c r="D52" s="329">
        <f t="shared" si="2"/>
        <v>0</v>
      </c>
      <c r="E52" s="298">
        <v>21</v>
      </c>
      <c r="F52" s="298">
        <v>0</v>
      </c>
      <c r="G52" s="329">
        <f t="shared" si="0"/>
        <v>0</v>
      </c>
      <c r="H52" s="330">
        <f t="shared" si="3"/>
        <v>0</v>
      </c>
      <c r="I52" s="298">
        <v>21</v>
      </c>
      <c r="J52" s="298">
        <v>24</v>
      </c>
      <c r="K52" s="298">
        <v>0</v>
      </c>
      <c r="L52" s="298">
        <v>0</v>
      </c>
      <c r="N52" s="139"/>
      <c r="O52" s="139"/>
      <c r="P52" s="139"/>
      <c r="Q52" s="381"/>
      <c r="R52" s="139"/>
      <c r="S52" s="382"/>
      <c r="T52" s="382"/>
      <c r="U52" s="139"/>
      <c r="W52" s="291"/>
      <c r="Z52" s="290"/>
    </row>
    <row r="53" spans="1:26" x14ac:dyDescent="0.2">
      <c r="A53" s="292" t="s">
        <v>72</v>
      </c>
      <c r="B53" s="298">
        <v>233</v>
      </c>
      <c r="C53" s="298">
        <v>111</v>
      </c>
      <c r="D53" s="329">
        <f t="shared" si="2"/>
        <v>0.47639484978540775</v>
      </c>
      <c r="E53" s="298">
        <v>2787</v>
      </c>
      <c r="F53" s="298">
        <v>34</v>
      </c>
      <c r="G53" s="184">
        <f t="shared" si="0"/>
        <v>1.2199497667743094E-2</v>
      </c>
      <c r="H53" s="298">
        <f t="shared" si="3"/>
        <v>145</v>
      </c>
      <c r="I53" s="298">
        <v>1807</v>
      </c>
      <c r="J53" s="298">
        <v>3020</v>
      </c>
      <c r="K53" s="298">
        <v>44439711</v>
      </c>
      <c r="L53" s="298">
        <v>733167</v>
      </c>
      <c r="N53" s="139"/>
      <c r="O53" s="139"/>
      <c r="P53" s="139"/>
      <c r="Q53" s="381"/>
      <c r="R53" s="139"/>
      <c r="S53" s="382"/>
      <c r="T53" s="382"/>
      <c r="U53" s="139"/>
      <c r="W53" s="291"/>
      <c r="Z53" s="290"/>
    </row>
    <row r="54" spans="1:26" x14ac:dyDescent="0.2">
      <c r="A54" s="28" t="s">
        <v>73</v>
      </c>
      <c r="B54" s="298">
        <v>5</v>
      </c>
      <c r="C54" s="298">
        <v>0</v>
      </c>
      <c r="D54" s="329">
        <f t="shared" si="2"/>
        <v>0</v>
      </c>
      <c r="E54" s="298">
        <v>242</v>
      </c>
      <c r="F54" s="298">
        <v>4</v>
      </c>
      <c r="G54" s="184">
        <f t="shared" si="0"/>
        <v>1.6528925619834711E-2</v>
      </c>
      <c r="H54" s="298">
        <f t="shared" si="3"/>
        <v>4</v>
      </c>
      <c r="I54" s="298">
        <v>149</v>
      </c>
      <c r="J54" s="298">
        <v>247</v>
      </c>
      <c r="K54" s="298">
        <v>11972327</v>
      </c>
      <c r="L54" s="298">
        <v>183499</v>
      </c>
      <c r="N54" s="139"/>
      <c r="O54" s="139"/>
      <c r="P54" s="139"/>
      <c r="Q54" s="381"/>
      <c r="R54" s="139"/>
      <c r="S54" s="382"/>
      <c r="T54" s="382"/>
      <c r="U54" s="139"/>
      <c r="W54" s="291"/>
      <c r="Z54" s="290"/>
    </row>
    <row r="55" spans="1:26" x14ac:dyDescent="0.2">
      <c r="A55" s="292" t="s">
        <v>74</v>
      </c>
      <c r="B55" s="298">
        <v>459</v>
      </c>
      <c r="C55" s="298">
        <v>1</v>
      </c>
      <c r="D55" s="329">
        <f t="shared" si="2"/>
        <v>2.1786492374727671E-3</v>
      </c>
      <c r="E55" s="298">
        <v>5131</v>
      </c>
      <c r="F55" s="298">
        <v>251</v>
      </c>
      <c r="G55" s="184">
        <f t="shared" si="0"/>
        <v>4.8918339504969793E-2</v>
      </c>
      <c r="H55" s="298">
        <f t="shared" si="3"/>
        <v>252</v>
      </c>
      <c r="I55" s="298">
        <v>5338</v>
      </c>
      <c r="J55" s="298">
        <v>5590</v>
      </c>
      <c r="K55" s="298">
        <v>66871270</v>
      </c>
      <c r="L55" s="298">
        <v>1473909.84</v>
      </c>
      <c r="N55" s="139"/>
      <c r="O55" s="139"/>
      <c r="P55" s="139"/>
      <c r="Q55" s="381"/>
      <c r="R55" s="139"/>
      <c r="S55" s="382"/>
      <c r="T55" s="382"/>
      <c r="U55" s="139"/>
      <c r="W55" s="291"/>
      <c r="Z55" s="290"/>
    </row>
    <row r="56" spans="1:26" x14ac:dyDescent="0.2">
      <c r="A56" s="292" t="s">
        <v>75</v>
      </c>
      <c r="B56" s="298">
        <v>16</v>
      </c>
      <c r="C56" s="298">
        <v>2</v>
      </c>
      <c r="D56" s="329">
        <f t="shared" si="2"/>
        <v>0.125</v>
      </c>
      <c r="E56" s="298">
        <v>482</v>
      </c>
      <c r="F56" s="298">
        <v>40</v>
      </c>
      <c r="G56" s="184">
        <f t="shared" si="0"/>
        <v>8.2987551867219914E-2</v>
      </c>
      <c r="H56" s="298">
        <f>C56+F56</f>
        <v>42</v>
      </c>
      <c r="I56" s="298">
        <v>261</v>
      </c>
      <c r="J56" s="298">
        <v>498</v>
      </c>
      <c r="K56" s="298">
        <v>6557103</v>
      </c>
      <c r="L56" s="298">
        <v>72519</v>
      </c>
      <c r="N56" s="139"/>
      <c r="O56" s="139"/>
      <c r="P56" s="139"/>
      <c r="Q56" s="381"/>
      <c r="R56" s="139"/>
      <c r="S56" s="382"/>
      <c r="T56" s="382"/>
      <c r="U56" s="139"/>
      <c r="W56" s="291"/>
      <c r="Z56" s="290"/>
    </row>
    <row r="57" spans="1:26" x14ac:dyDescent="0.2">
      <c r="A57" s="28" t="s">
        <v>76</v>
      </c>
      <c r="B57" s="298">
        <v>76</v>
      </c>
      <c r="C57" s="298">
        <v>3</v>
      </c>
      <c r="D57" s="329">
        <f t="shared" si="2"/>
        <v>3.9473684210526314E-2</v>
      </c>
      <c r="E57" s="298">
        <v>1444</v>
      </c>
      <c r="F57" s="298">
        <v>287</v>
      </c>
      <c r="G57" s="184">
        <f t="shared" si="0"/>
        <v>0.19875346260387811</v>
      </c>
      <c r="H57" s="298">
        <f t="shared" ref="H57:H66" si="4">C57+F57</f>
        <v>290</v>
      </c>
      <c r="I57" s="298">
        <v>756</v>
      </c>
      <c r="J57" s="298">
        <v>1520</v>
      </c>
      <c r="K57" s="298">
        <v>14697290</v>
      </c>
      <c r="L57" s="298">
        <v>310594</v>
      </c>
      <c r="N57" s="139"/>
      <c r="O57" s="139"/>
      <c r="P57" s="139"/>
      <c r="Q57" s="381"/>
      <c r="R57" s="139"/>
      <c r="S57" s="382"/>
      <c r="T57" s="382"/>
      <c r="U57" s="139"/>
      <c r="W57" s="291"/>
      <c r="Z57" s="290"/>
    </row>
    <row r="58" spans="1:26" x14ac:dyDescent="0.2">
      <c r="A58" s="292" t="s">
        <v>77</v>
      </c>
      <c r="B58" s="298">
        <v>73</v>
      </c>
      <c r="C58" s="298">
        <v>2</v>
      </c>
      <c r="D58" s="329">
        <f t="shared" si="2"/>
        <v>2.7397260273972601E-2</v>
      </c>
      <c r="E58" s="298">
        <v>592</v>
      </c>
      <c r="F58" s="298">
        <v>24</v>
      </c>
      <c r="G58" s="184">
        <f t="shared" si="0"/>
        <v>4.0540540540540543E-2</v>
      </c>
      <c r="H58" s="298">
        <f t="shared" si="4"/>
        <v>26</v>
      </c>
      <c r="I58" s="298">
        <v>452</v>
      </c>
      <c r="J58" s="298">
        <v>665</v>
      </c>
      <c r="K58" s="298">
        <v>1611169</v>
      </c>
      <c r="L58" s="298">
        <v>23819</v>
      </c>
      <c r="N58" s="139"/>
      <c r="O58" s="139"/>
      <c r="P58" s="139"/>
      <c r="Q58" s="381"/>
      <c r="R58" s="139"/>
      <c r="S58" s="382"/>
      <c r="T58" s="382"/>
      <c r="U58" s="139"/>
      <c r="W58" s="291"/>
      <c r="Z58" s="290"/>
    </row>
    <row r="59" spans="1:26" x14ac:dyDescent="0.2">
      <c r="A59" s="28" t="s">
        <v>78</v>
      </c>
      <c r="B59" s="298">
        <v>9</v>
      </c>
      <c r="C59" s="298">
        <v>0</v>
      </c>
      <c r="D59" s="329">
        <f t="shared" si="2"/>
        <v>0</v>
      </c>
      <c r="E59" s="298">
        <v>38</v>
      </c>
      <c r="F59" s="298">
        <v>0</v>
      </c>
      <c r="G59" s="329">
        <f t="shared" si="0"/>
        <v>0</v>
      </c>
      <c r="H59" s="330">
        <f t="shared" si="4"/>
        <v>0</v>
      </c>
      <c r="I59" s="298">
        <v>37</v>
      </c>
      <c r="J59" s="298">
        <v>47</v>
      </c>
      <c r="K59" s="298">
        <v>0</v>
      </c>
      <c r="L59" s="298">
        <v>0</v>
      </c>
      <c r="N59" s="139"/>
      <c r="O59" s="139"/>
      <c r="P59" s="139"/>
      <c r="Q59" s="381"/>
      <c r="R59" s="139"/>
      <c r="S59" s="382"/>
      <c r="T59" s="382"/>
      <c r="U59" s="139"/>
      <c r="W59" s="291"/>
      <c r="Z59" s="290"/>
    </row>
    <row r="60" spans="1:26" x14ac:dyDescent="0.2">
      <c r="A60" s="292" t="s">
        <v>79</v>
      </c>
      <c r="B60" s="298">
        <v>10</v>
      </c>
      <c r="C60" s="298">
        <v>0</v>
      </c>
      <c r="D60" s="329">
        <f t="shared" si="2"/>
        <v>0</v>
      </c>
      <c r="E60" s="298">
        <v>156</v>
      </c>
      <c r="F60" s="298">
        <v>3</v>
      </c>
      <c r="G60" s="184">
        <f t="shared" si="0"/>
        <v>1.9230769230769232E-2</v>
      </c>
      <c r="H60" s="298">
        <f t="shared" si="4"/>
        <v>3</v>
      </c>
      <c r="I60" s="298">
        <v>128</v>
      </c>
      <c r="J60" s="298">
        <v>166</v>
      </c>
      <c r="K60" s="298">
        <v>403828</v>
      </c>
      <c r="L60" s="298">
        <v>2969</v>
      </c>
      <c r="N60" s="139"/>
      <c r="O60" s="139"/>
      <c r="P60" s="139"/>
      <c r="Q60" s="381"/>
      <c r="R60" s="139"/>
      <c r="S60" s="382"/>
      <c r="T60" s="382"/>
      <c r="U60" s="139"/>
      <c r="W60" s="291"/>
      <c r="Z60" s="290"/>
    </row>
    <row r="61" spans="1:26" x14ac:dyDescent="0.2">
      <c r="A61" s="292" t="s">
        <v>80</v>
      </c>
      <c r="B61" s="298">
        <v>495</v>
      </c>
      <c r="C61" s="298">
        <v>3</v>
      </c>
      <c r="D61" s="329">
        <f t="shared" si="2"/>
        <v>6.0606060606060606E-3</v>
      </c>
      <c r="E61" s="298">
        <v>522</v>
      </c>
      <c r="F61" s="298">
        <v>213</v>
      </c>
      <c r="G61" s="184">
        <f t="shared" si="0"/>
        <v>0.40804597701149425</v>
      </c>
      <c r="H61" s="298">
        <f t="shared" si="4"/>
        <v>216</v>
      </c>
      <c r="I61" s="298">
        <v>540</v>
      </c>
      <c r="J61" s="298">
        <v>1017</v>
      </c>
      <c r="K61" s="298">
        <v>7720027</v>
      </c>
      <c r="L61" s="298">
        <v>187083.28</v>
      </c>
      <c r="N61" s="139"/>
      <c r="O61" s="139"/>
      <c r="P61" s="139"/>
      <c r="Q61" s="381"/>
      <c r="R61" s="139"/>
      <c r="S61" s="382"/>
      <c r="T61" s="382"/>
      <c r="U61" s="139"/>
      <c r="W61" s="291"/>
      <c r="Z61" s="290"/>
    </row>
    <row r="62" spans="1:26" x14ac:dyDescent="0.2">
      <c r="A62" s="28" t="s">
        <v>81</v>
      </c>
      <c r="B62" s="298">
        <v>0</v>
      </c>
      <c r="C62" s="298">
        <v>0</v>
      </c>
      <c r="D62" s="329" t="str">
        <f t="shared" si="2"/>
        <v/>
      </c>
      <c r="E62" s="298">
        <v>21</v>
      </c>
      <c r="F62" s="298">
        <v>0</v>
      </c>
      <c r="G62" s="184">
        <f t="shared" si="0"/>
        <v>0</v>
      </c>
      <c r="H62" s="330"/>
      <c r="I62" s="298">
        <v>21</v>
      </c>
      <c r="J62" s="298">
        <v>21</v>
      </c>
      <c r="K62" s="298">
        <v>0</v>
      </c>
      <c r="L62" s="298">
        <v>0</v>
      </c>
      <c r="N62" s="139"/>
      <c r="O62" s="139"/>
      <c r="P62" s="139"/>
      <c r="Q62" s="381"/>
      <c r="R62" s="139"/>
      <c r="S62" s="382"/>
      <c r="T62" s="382"/>
      <c r="U62" s="139"/>
      <c r="W62" s="291"/>
      <c r="Z62" s="290"/>
    </row>
    <row r="63" spans="1:26" x14ac:dyDescent="0.2">
      <c r="A63" s="28" t="s">
        <v>82</v>
      </c>
      <c r="B63" s="298">
        <v>33</v>
      </c>
      <c r="C63" s="298">
        <v>0</v>
      </c>
      <c r="D63" s="329">
        <f t="shared" si="2"/>
        <v>0</v>
      </c>
      <c r="E63" s="298">
        <v>533</v>
      </c>
      <c r="F63" s="298">
        <v>28</v>
      </c>
      <c r="G63" s="184">
        <f t="shared" si="0"/>
        <v>5.2532833020637902E-2</v>
      </c>
      <c r="H63" s="298">
        <f t="shared" si="4"/>
        <v>28</v>
      </c>
      <c r="I63" s="298">
        <v>318</v>
      </c>
      <c r="J63" s="298">
        <v>566</v>
      </c>
      <c r="K63" s="298">
        <v>25904141</v>
      </c>
      <c r="L63" s="298">
        <v>83225</v>
      </c>
      <c r="N63" s="139"/>
      <c r="O63" s="139"/>
      <c r="P63" s="139"/>
      <c r="Q63" s="381"/>
      <c r="R63" s="139"/>
      <c r="S63" s="382"/>
      <c r="T63" s="382"/>
      <c r="U63" s="139"/>
      <c r="W63" s="291"/>
      <c r="Z63" s="290"/>
    </row>
    <row r="64" spans="1:26" x14ac:dyDescent="0.2">
      <c r="A64" s="28" t="s">
        <v>83</v>
      </c>
      <c r="B64" s="298">
        <v>4</v>
      </c>
      <c r="C64" s="298">
        <v>0</v>
      </c>
      <c r="D64" s="329">
        <f t="shared" si="2"/>
        <v>0</v>
      </c>
      <c r="E64" s="298">
        <v>637</v>
      </c>
      <c r="F64" s="298">
        <v>37</v>
      </c>
      <c r="G64" s="184">
        <f t="shared" si="0"/>
        <v>5.8084772370486655E-2</v>
      </c>
      <c r="H64" s="298">
        <f t="shared" si="4"/>
        <v>37</v>
      </c>
      <c r="I64" s="298">
        <v>375</v>
      </c>
      <c r="J64" s="298">
        <v>641</v>
      </c>
      <c r="K64" s="298">
        <v>10460576</v>
      </c>
      <c r="L64" s="298">
        <v>221412.87</v>
      </c>
      <c r="N64" s="139"/>
      <c r="O64" s="139"/>
      <c r="P64" s="139"/>
      <c r="Q64" s="381"/>
      <c r="R64" s="139"/>
      <c r="S64" s="382"/>
      <c r="T64" s="382"/>
      <c r="U64" s="139"/>
      <c r="W64" s="291"/>
      <c r="Z64" s="290"/>
    </row>
    <row r="65" spans="1:29" x14ac:dyDescent="0.2">
      <c r="A65" s="292" t="s">
        <v>84</v>
      </c>
      <c r="B65" s="298">
        <v>1</v>
      </c>
      <c r="C65" s="298">
        <v>0</v>
      </c>
      <c r="D65" s="329">
        <f t="shared" si="2"/>
        <v>0</v>
      </c>
      <c r="E65" s="298">
        <v>296</v>
      </c>
      <c r="F65" s="298">
        <v>1</v>
      </c>
      <c r="G65" s="184">
        <f t="shared" si="0"/>
        <v>3.3783783783783786E-3</v>
      </c>
      <c r="H65" s="298">
        <f t="shared" si="4"/>
        <v>1</v>
      </c>
      <c r="I65" s="298">
        <v>52</v>
      </c>
      <c r="J65" s="298">
        <v>297</v>
      </c>
      <c r="K65" s="298">
        <v>8070</v>
      </c>
      <c r="L65" s="298">
        <v>93.01</v>
      </c>
      <c r="N65" s="139"/>
      <c r="O65" s="139"/>
      <c r="P65" s="139"/>
      <c r="Q65" s="381"/>
      <c r="R65" s="139"/>
      <c r="S65" s="382"/>
      <c r="T65" s="382"/>
      <c r="U65" s="139"/>
      <c r="W65" s="291"/>
      <c r="Z65" s="290"/>
    </row>
    <row r="66" spans="1:29" x14ac:dyDescent="0.2">
      <c r="A66" s="293" t="s">
        <v>85</v>
      </c>
      <c r="B66" s="298">
        <v>8</v>
      </c>
      <c r="C66" s="298">
        <v>2</v>
      </c>
      <c r="D66" s="329">
        <f t="shared" si="2"/>
        <v>0.25</v>
      </c>
      <c r="E66" s="298">
        <v>1</v>
      </c>
      <c r="F66" s="298">
        <v>0</v>
      </c>
      <c r="G66" s="184">
        <f t="shared" si="0"/>
        <v>0</v>
      </c>
      <c r="H66" s="298">
        <f t="shared" si="4"/>
        <v>2</v>
      </c>
      <c r="I66" s="298">
        <v>7</v>
      </c>
      <c r="J66" s="298">
        <v>9</v>
      </c>
      <c r="K66" s="298">
        <v>0</v>
      </c>
      <c r="L66" s="298">
        <v>0</v>
      </c>
      <c r="N66" s="139"/>
      <c r="O66" s="139"/>
      <c r="P66" s="139"/>
      <c r="Q66" s="381"/>
      <c r="R66" s="139"/>
      <c r="S66" s="382"/>
      <c r="T66" s="382"/>
      <c r="U66" s="139"/>
      <c r="W66" s="291"/>
      <c r="Z66" s="290"/>
    </row>
    <row r="67" spans="1:29" s="84" customFormat="1" x14ac:dyDescent="0.2">
      <c r="A67" s="28" t="s">
        <v>86</v>
      </c>
      <c r="B67" s="298">
        <v>0</v>
      </c>
      <c r="C67" s="298">
        <v>0</v>
      </c>
      <c r="D67" s="184" t="str">
        <f t="shared" si="2"/>
        <v/>
      </c>
      <c r="E67" s="298">
        <v>5</v>
      </c>
      <c r="F67" s="298">
        <v>0</v>
      </c>
      <c r="G67" s="184">
        <f t="shared" si="0"/>
        <v>0</v>
      </c>
      <c r="H67" s="330">
        <f t="shared" ref="H67:H73" si="5">C67+F67</f>
        <v>0</v>
      </c>
      <c r="I67" s="297">
        <v>2</v>
      </c>
      <c r="J67" s="296">
        <v>5</v>
      </c>
      <c r="K67" s="298">
        <v>0</v>
      </c>
      <c r="L67" s="298">
        <v>0</v>
      </c>
      <c r="N67" s="139"/>
      <c r="O67" s="139"/>
      <c r="P67" s="139"/>
      <c r="Q67" s="381"/>
      <c r="R67" s="139"/>
      <c r="S67" s="382"/>
      <c r="T67" s="382"/>
      <c r="U67" s="139"/>
      <c r="W67" s="291"/>
      <c r="X67" s="187"/>
      <c r="Y67" s="7"/>
      <c r="Z67" s="290"/>
      <c r="AA67" s="7"/>
      <c r="AB67" s="7"/>
      <c r="AC67" s="7"/>
    </row>
    <row r="68" spans="1:29" x14ac:dyDescent="0.2">
      <c r="A68" s="28" t="s">
        <v>87</v>
      </c>
      <c r="B68" s="298">
        <v>0</v>
      </c>
      <c r="C68" s="298">
        <v>0</v>
      </c>
      <c r="D68" s="184">
        <v>0</v>
      </c>
      <c r="E68" s="298">
        <v>0</v>
      </c>
      <c r="F68" s="298">
        <v>0</v>
      </c>
      <c r="G68" s="184">
        <v>0</v>
      </c>
      <c r="H68" s="330">
        <f t="shared" si="5"/>
        <v>0</v>
      </c>
      <c r="I68" s="297">
        <v>0</v>
      </c>
      <c r="J68" s="296">
        <v>0</v>
      </c>
      <c r="K68" s="298">
        <v>0</v>
      </c>
      <c r="L68" s="298">
        <v>0</v>
      </c>
      <c r="N68" s="139"/>
      <c r="O68" s="139"/>
      <c r="P68" s="139"/>
      <c r="Q68" s="381"/>
      <c r="R68" s="139"/>
      <c r="S68" s="382"/>
      <c r="T68" s="382"/>
      <c r="U68" s="139"/>
      <c r="W68" s="291"/>
      <c r="Z68" s="290"/>
    </row>
    <row r="69" spans="1:29" x14ac:dyDescent="0.2">
      <c r="A69" s="28" t="s">
        <v>88</v>
      </c>
      <c r="B69" s="298">
        <v>64</v>
      </c>
      <c r="C69" s="298">
        <v>1</v>
      </c>
      <c r="D69" s="329">
        <f t="shared" si="2"/>
        <v>1.5625E-2</v>
      </c>
      <c r="E69" s="298">
        <v>606</v>
      </c>
      <c r="F69" s="298">
        <v>4</v>
      </c>
      <c r="G69" s="184">
        <f t="shared" si="0"/>
        <v>6.6006600660066007E-3</v>
      </c>
      <c r="H69" s="298">
        <f t="shared" si="5"/>
        <v>5</v>
      </c>
      <c r="I69" s="298">
        <v>476</v>
      </c>
      <c r="J69" s="298">
        <v>670</v>
      </c>
      <c r="K69" s="298">
        <v>1056641</v>
      </c>
      <c r="L69" s="298">
        <v>21878.53</v>
      </c>
      <c r="N69" s="139"/>
      <c r="O69" s="139"/>
      <c r="P69" s="139"/>
      <c r="Q69" s="381"/>
      <c r="R69" s="139"/>
      <c r="S69" s="382"/>
      <c r="T69" s="382"/>
      <c r="U69" s="139"/>
      <c r="W69" s="291"/>
      <c r="Z69" s="290"/>
    </row>
    <row r="70" spans="1:29" x14ac:dyDescent="0.2">
      <c r="A70" s="28" t="s">
        <v>89</v>
      </c>
      <c r="B70" s="298">
        <v>0</v>
      </c>
      <c r="C70" s="298">
        <v>0</v>
      </c>
      <c r="D70" s="184" t="str">
        <f>IF(OR((B70=0),(B70="")),"",(C70/B70))</f>
        <v/>
      </c>
      <c r="E70" s="298">
        <v>15</v>
      </c>
      <c r="F70" s="298">
        <v>0</v>
      </c>
      <c r="G70" s="184">
        <f>IF(OR((E70=0),(E70="")),"",(F70/E70))</f>
        <v>0</v>
      </c>
      <c r="H70" s="185">
        <f t="shared" si="5"/>
        <v>0</v>
      </c>
      <c r="I70" s="297">
        <v>15</v>
      </c>
      <c r="J70" s="296">
        <v>15</v>
      </c>
      <c r="K70" s="298">
        <v>0</v>
      </c>
      <c r="L70" s="298">
        <v>0</v>
      </c>
      <c r="N70" s="139"/>
      <c r="O70" s="139"/>
      <c r="P70" s="139"/>
      <c r="Q70" s="381"/>
      <c r="R70" s="139"/>
      <c r="S70" s="382"/>
      <c r="T70" s="382"/>
      <c r="U70" s="139"/>
      <c r="W70" s="291"/>
      <c r="Z70" s="290"/>
    </row>
    <row r="71" spans="1:29" x14ac:dyDescent="0.2">
      <c r="A71" s="28" t="s">
        <v>90</v>
      </c>
      <c r="B71" s="298">
        <v>10</v>
      </c>
      <c r="C71" s="298">
        <v>0</v>
      </c>
      <c r="D71" s="184">
        <f>IF(OR((B71=0),(B71="")),"",(C71/B71))</f>
        <v>0</v>
      </c>
      <c r="E71" s="298">
        <v>87</v>
      </c>
      <c r="F71" s="298">
        <v>0</v>
      </c>
      <c r="G71" s="184">
        <f>IF(OR((E71=0),(E71="")),"",(F71/E71))</f>
        <v>0</v>
      </c>
      <c r="H71" s="185">
        <f t="shared" si="5"/>
        <v>0</v>
      </c>
      <c r="I71" s="297">
        <v>97</v>
      </c>
      <c r="J71" s="296">
        <v>97</v>
      </c>
      <c r="K71" s="298">
        <v>0</v>
      </c>
      <c r="L71" s="298">
        <v>0</v>
      </c>
      <c r="N71" s="139"/>
      <c r="O71" s="139"/>
      <c r="P71" s="139"/>
      <c r="Q71" s="381"/>
      <c r="R71" s="139"/>
      <c r="S71" s="382"/>
      <c r="T71" s="382"/>
      <c r="U71" s="139"/>
      <c r="W71" s="291"/>
      <c r="Z71" s="290"/>
    </row>
    <row r="72" spans="1:29" x14ac:dyDescent="0.2">
      <c r="A72" s="28" t="s">
        <v>91</v>
      </c>
      <c r="B72" s="298">
        <v>0</v>
      </c>
      <c r="C72" s="298">
        <v>0</v>
      </c>
      <c r="D72" s="184" t="str">
        <f>IF(OR((B72=0),(B72="")),"",(C72/B72))</f>
        <v/>
      </c>
      <c r="E72" s="298">
        <v>2</v>
      </c>
      <c r="F72" s="298">
        <v>0</v>
      </c>
      <c r="G72" s="184">
        <f>IF(OR((E72=0),(E72="")),"",(F72/E72))</f>
        <v>0</v>
      </c>
      <c r="H72" s="185">
        <f t="shared" si="5"/>
        <v>0</v>
      </c>
      <c r="I72" s="297">
        <v>2</v>
      </c>
      <c r="J72" s="296">
        <v>2</v>
      </c>
      <c r="K72" s="298">
        <v>0</v>
      </c>
      <c r="L72" s="298">
        <v>0</v>
      </c>
      <c r="N72" s="139"/>
      <c r="O72" s="139"/>
      <c r="P72" s="139"/>
      <c r="Q72" s="381"/>
      <c r="R72" s="139"/>
      <c r="S72" s="382"/>
      <c r="T72" s="382"/>
      <c r="U72" s="139"/>
      <c r="W72" s="291"/>
      <c r="Z72" s="290"/>
    </row>
    <row r="73" spans="1:29" x14ac:dyDescent="0.2">
      <c r="A73" s="28" t="s">
        <v>92</v>
      </c>
      <c r="B73" s="17">
        <f>SUM(B6:B72)</f>
        <v>4712</v>
      </c>
      <c r="C73" s="17">
        <f>SUM(C6:C72)</f>
        <v>396</v>
      </c>
      <c r="D73" s="11">
        <f>IF(OR((B73=0),(B73="")),"",(C73/B73))</f>
        <v>8.4040747028862481E-2</v>
      </c>
      <c r="E73" s="17">
        <f>SUM(E6:E72)</f>
        <v>110788</v>
      </c>
      <c r="F73" s="18">
        <f>SUM(F6:F72)</f>
        <v>18666</v>
      </c>
      <c r="G73" s="11">
        <f>IF(OR((E73=0),(E73="")),"",(F73/E73))</f>
        <v>0.16848395133046901</v>
      </c>
      <c r="H73" s="12">
        <f t="shared" si="5"/>
        <v>19062</v>
      </c>
      <c r="I73" s="18">
        <f>SUM(I6:I72)</f>
        <v>49480</v>
      </c>
      <c r="J73" s="13">
        <f>SUM(J6:J72)</f>
        <v>115500</v>
      </c>
      <c r="K73" s="13">
        <f>SUM(K6:K72)</f>
        <v>3616890074</v>
      </c>
      <c r="L73" s="13">
        <f>SUM(L6:L72)</f>
        <v>69433569.330000028</v>
      </c>
      <c r="N73" s="290"/>
    </row>
    <row r="74" spans="1:29" x14ac:dyDescent="0.2">
      <c r="A74" s="331"/>
      <c r="B74" s="20"/>
      <c r="C74" s="21" t="s">
        <v>93</v>
      </c>
      <c r="D74"/>
      <c r="E74"/>
      <c r="F74"/>
      <c r="G74"/>
      <c r="H74"/>
      <c r="I74"/>
      <c r="J74"/>
      <c r="K74" s="23"/>
      <c r="L74"/>
      <c r="M74"/>
      <c r="N74"/>
      <c r="O74"/>
      <c r="P74"/>
      <c r="Q74"/>
      <c r="R74"/>
      <c r="S74"/>
      <c r="T74"/>
    </row>
    <row r="75" spans="1:29" ht="12.75" customHeight="1" x14ac:dyDescent="0.2">
      <c r="A75" s="478" t="s">
        <v>163</v>
      </c>
      <c r="B75" s="21"/>
      <c r="C75" s="21"/>
      <c r="D75"/>
      <c r="E75"/>
      <c r="F75"/>
      <c r="G75"/>
      <c r="H75"/>
      <c r="I75"/>
      <c r="J75"/>
      <c r="K75"/>
      <c r="L75"/>
    </row>
    <row r="76" spans="1:29" x14ac:dyDescent="0.2">
      <c r="A76" s="479"/>
      <c r="B76"/>
      <c r="C76"/>
      <c r="D76"/>
      <c r="E76"/>
      <c r="F76"/>
      <c r="G76"/>
      <c r="H76"/>
      <c r="I76"/>
      <c r="J76"/>
      <c r="K76"/>
      <c r="L76"/>
    </row>
    <row r="77" spans="1:29" x14ac:dyDescent="0.2">
      <c r="A77" s="479"/>
      <c r="B77"/>
      <c r="C77"/>
      <c r="D77"/>
      <c r="E77"/>
      <c r="F77"/>
      <c r="G77"/>
      <c r="H77"/>
      <c r="I77"/>
      <c r="J77"/>
      <c r="K77"/>
      <c r="L77"/>
    </row>
    <row r="78" spans="1:29" x14ac:dyDescent="0.2">
      <c r="A78" s="479"/>
      <c r="B78"/>
      <c r="C78"/>
      <c r="D78"/>
      <c r="E78"/>
      <c r="F78"/>
      <c r="G78"/>
      <c r="H78"/>
      <c r="I78"/>
      <c r="J78"/>
      <c r="K78"/>
      <c r="L78"/>
    </row>
  </sheetData>
  <mergeCells count="4">
    <mergeCell ref="A1:C1"/>
    <mergeCell ref="B2:C4"/>
    <mergeCell ref="E2:F4"/>
    <mergeCell ref="A75:A78"/>
  </mergeCells>
  <conditionalFormatting sqref="W1:AC1048576">
    <cfRule type="containsText" dxfId="0" priority="1" stopIfTrue="1" operator="containsText" text="false">
      <formula>NOT(ISERROR(SEARCH("false",W1)))</formula>
    </cfRule>
  </conditionalFormatting>
  <pageMargins left="0.7" right="0.7" top="0.75" bottom="0.75" header="0.3" footer="0.3"/>
  <ignoredErrors>
    <ignoredError sqref="D73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7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25" x14ac:dyDescent="0.2"/>
  <cols>
    <col min="1" max="1" width="19.28515625" style="347" bestFit="1" customWidth="1"/>
    <col min="2" max="2" width="12.140625" style="347" bestFit="1" customWidth="1"/>
    <col min="3" max="3" width="18.140625" style="347" customWidth="1"/>
    <col min="4" max="4" width="9.28515625" style="347" bestFit="1" customWidth="1"/>
    <col min="5" max="5" width="12.140625" style="347" bestFit="1" customWidth="1"/>
    <col min="6" max="6" width="33.140625" style="347" bestFit="1" customWidth="1"/>
    <col min="7" max="7" width="9.28515625" style="347" bestFit="1" customWidth="1"/>
    <col min="8" max="8" width="10.140625" style="347" bestFit="1" customWidth="1"/>
    <col min="9" max="9" width="12.7109375" style="347" bestFit="1" customWidth="1"/>
    <col min="10" max="10" width="10.7109375" style="347" bestFit="1" customWidth="1"/>
    <col min="11" max="11" width="15.28515625" style="347" bestFit="1" customWidth="1"/>
    <col min="12" max="12" width="17.85546875" style="347" bestFit="1" customWidth="1"/>
    <col min="13" max="16384" width="9.140625" style="347"/>
  </cols>
  <sheetData>
    <row r="1" spans="1:14" x14ac:dyDescent="0.2">
      <c r="A1" s="480">
        <v>2018</v>
      </c>
      <c r="B1" s="481"/>
      <c r="C1" s="481"/>
      <c r="D1" s="341"/>
      <c r="E1" s="342"/>
      <c r="F1" s="343" t="s">
        <v>136</v>
      </c>
      <c r="G1" s="344">
        <f>COUNTA(B6:B72)</f>
        <v>67</v>
      </c>
      <c r="H1" s="344"/>
      <c r="I1" s="344"/>
      <c r="J1" s="342" t="s">
        <v>2</v>
      </c>
      <c r="K1" s="345">
        <f>G1/67</f>
        <v>1</v>
      </c>
      <c r="L1" s="346"/>
    </row>
    <row r="2" spans="1:14" ht="12.75" customHeight="1" x14ac:dyDescent="0.25">
      <c r="A2" s="348" t="s">
        <v>3</v>
      </c>
      <c r="B2" s="482" t="s">
        <v>137</v>
      </c>
      <c r="C2" s="483"/>
      <c r="D2" s="349" t="s">
        <v>4</v>
      </c>
      <c r="E2" s="488" t="s">
        <v>138</v>
      </c>
      <c r="F2" s="489"/>
      <c r="G2" s="350" t="s">
        <v>5</v>
      </c>
      <c r="H2" s="349" t="s">
        <v>6</v>
      </c>
      <c r="I2" s="349" t="s">
        <v>140</v>
      </c>
      <c r="J2" s="349" t="s">
        <v>7</v>
      </c>
      <c r="K2" s="351" t="s">
        <v>8</v>
      </c>
      <c r="L2" s="351" t="s">
        <v>9</v>
      </c>
    </row>
    <row r="3" spans="1:14" ht="15" x14ac:dyDescent="0.25">
      <c r="A3" s="352">
        <v>43818</v>
      </c>
      <c r="B3" s="484"/>
      <c r="C3" s="485"/>
      <c r="D3" s="353" t="s">
        <v>10</v>
      </c>
      <c r="E3" s="490"/>
      <c r="F3" s="491"/>
      <c r="G3" s="354" t="s">
        <v>10</v>
      </c>
      <c r="H3" s="355" t="s">
        <v>11</v>
      </c>
      <c r="I3" s="355" t="s">
        <v>12</v>
      </c>
      <c r="J3" s="356" t="s">
        <v>0</v>
      </c>
      <c r="K3" s="354" t="s">
        <v>13</v>
      </c>
      <c r="L3" s="354" t="s">
        <v>14</v>
      </c>
    </row>
    <row r="4" spans="1:14" ht="15" x14ac:dyDescent="0.25">
      <c r="A4" s="357"/>
      <c r="B4" s="486"/>
      <c r="C4" s="487"/>
      <c r="D4" s="356" t="s">
        <v>139</v>
      </c>
      <c r="E4" s="492"/>
      <c r="F4" s="493"/>
      <c r="G4" s="358" t="s">
        <v>139</v>
      </c>
      <c r="H4" s="358" t="s">
        <v>15</v>
      </c>
      <c r="I4" s="359" t="s">
        <v>16</v>
      </c>
      <c r="J4" s="358" t="s">
        <v>10</v>
      </c>
      <c r="K4" s="354" t="s">
        <v>17</v>
      </c>
      <c r="L4" s="354" t="s">
        <v>18</v>
      </c>
    </row>
    <row r="5" spans="1:14" ht="15" x14ac:dyDescent="0.25">
      <c r="A5" s="360" t="s">
        <v>19</v>
      </c>
      <c r="B5" s="361" t="s">
        <v>20</v>
      </c>
      <c r="C5" s="361" t="s">
        <v>21</v>
      </c>
      <c r="D5" s="362" t="s">
        <v>21</v>
      </c>
      <c r="E5" s="361" t="s">
        <v>20</v>
      </c>
      <c r="F5" s="361" t="s">
        <v>11</v>
      </c>
      <c r="G5" s="363" t="s">
        <v>21</v>
      </c>
      <c r="H5" s="362" t="s">
        <v>21</v>
      </c>
      <c r="I5" s="362" t="s">
        <v>22</v>
      </c>
      <c r="J5" s="362" t="s">
        <v>139</v>
      </c>
      <c r="K5" s="364" t="s">
        <v>23</v>
      </c>
      <c r="L5" s="354" t="s">
        <v>24</v>
      </c>
    </row>
    <row r="6" spans="1:14" x14ac:dyDescent="0.2">
      <c r="A6" s="366" t="s">
        <v>25</v>
      </c>
      <c r="B6" s="367">
        <v>815</v>
      </c>
      <c r="C6" s="367">
        <v>12</v>
      </c>
      <c r="D6" s="368">
        <v>0</v>
      </c>
      <c r="E6" s="367">
        <v>302</v>
      </c>
      <c r="F6" s="367">
        <v>3</v>
      </c>
      <c r="G6" s="369">
        <f>IF(OR((E6=0),(E6="")),"",(F6/E6))</f>
        <v>9.9337748344370865E-3</v>
      </c>
      <c r="H6" s="367">
        <v>0</v>
      </c>
      <c r="I6" s="367">
        <v>1117</v>
      </c>
      <c r="J6" s="367">
        <v>1117</v>
      </c>
      <c r="K6" s="367">
        <v>35828352</v>
      </c>
      <c r="L6" s="367">
        <v>877344</v>
      </c>
      <c r="N6" s="365"/>
    </row>
    <row r="7" spans="1:14" x14ac:dyDescent="0.2">
      <c r="A7" s="366" t="s">
        <v>26</v>
      </c>
      <c r="B7" s="367">
        <v>0</v>
      </c>
      <c r="C7" s="367">
        <v>0</v>
      </c>
      <c r="D7" s="368">
        <v>0</v>
      </c>
      <c r="E7" s="367">
        <v>3</v>
      </c>
      <c r="F7" s="367">
        <v>2</v>
      </c>
      <c r="G7" s="369">
        <f>IF(OR((E7=0),(E7="")),"",(F7/E7))</f>
        <v>0.66666666666666663</v>
      </c>
      <c r="H7" s="367">
        <v>0</v>
      </c>
      <c r="I7" s="367">
        <v>3</v>
      </c>
      <c r="J7" s="367">
        <v>3</v>
      </c>
      <c r="K7" s="367">
        <v>0</v>
      </c>
      <c r="L7" s="367">
        <v>0</v>
      </c>
      <c r="N7" s="365"/>
    </row>
    <row r="8" spans="1:14" x14ac:dyDescent="0.2">
      <c r="A8" s="366" t="s">
        <v>27</v>
      </c>
      <c r="B8" s="367">
        <v>2</v>
      </c>
      <c r="C8" s="367">
        <v>0</v>
      </c>
      <c r="D8" s="368">
        <f t="shared" ref="D8:D16" si="0">IF(OR((B8=0),(B8="")),"",(C8/B8))</f>
        <v>0</v>
      </c>
      <c r="E8" s="367">
        <v>74</v>
      </c>
      <c r="F8" s="367">
        <v>0</v>
      </c>
      <c r="G8" s="369">
        <f>IF(OR((E8=0),(E8="")),"",(F8/E8))</f>
        <v>0</v>
      </c>
      <c r="H8" s="367">
        <f t="shared" ref="H8:H37" si="1">C8+F8</f>
        <v>0</v>
      </c>
      <c r="I8" s="367">
        <v>76</v>
      </c>
      <c r="J8" s="367">
        <v>76</v>
      </c>
      <c r="K8" s="367">
        <v>0</v>
      </c>
      <c r="L8" s="367">
        <v>0</v>
      </c>
      <c r="N8" s="365"/>
    </row>
    <row r="9" spans="1:14" x14ac:dyDescent="0.2">
      <c r="A9" s="366" t="s">
        <v>28</v>
      </c>
      <c r="B9" s="367">
        <v>0</v>
      </c>
      <c r="C9" s="367">
        <v>0</v>
      </c>
      <c r="D9" s="368">
        <v>0</v>
      </c>
      <c r="E9" s="367">
        <v>11</v>
      </c>
      <c r="F9" s="367">
        <v>0</v>
      </c>
      <c r="G9" s="369">
        <f t="shared" ref="G9:G25" si="2">IF(OR((E9=0),(E9="")),"",(F9/E9))</f>
        <v>0</v>
      </c>
      <c r="H9" s="367">
        <f t="shared" si="1"/>
        <v>0</v>
      </c>
      <c r="I9" s="367">
        <v>10</v>
      </c>
      <c r="J9" s="367">
        <v>11</v>
      </c>
      <c r="K9" s="367">
        <v>0</v>
      </c>
      <c r="L9" s="367">
        <v>0</v>
      </c>
      <c r="N9" s="365"/>
    </row>
    <row r="10" spans="1:14" x14ac:dyDescent="0.2">
      <c r="A10" s="366" t="s">
        <v>29</v>
      </c>
      <c r="B10" s="367">
        <v>298</v>
      </c>
      <c r="C10" s="367">
        <v>42</v>
      </c>
      <c r="D10" s="368">
        <f t="shared" si="0"/>
        <v>0.14093959731543623</v>
      </c>
      <c r="E10" s="367">
        <v>529</v>
      </c>
      <c r="F10" s="367">
        <v>11</v>
      </c>
      <c r="G10" s="369">
        <f t="shared" si="2"/>
        <v>2.0793950850661626E-2</v>
      </c>
      <c r="H10" s="367">
        <v>0</v>
      </c>
      <c r="I10" s="367">
        <v>514</v>
      </c>
      <c r="J10" s="367">
        <v>827</v>
      </c>
      <c r="K10" s="367">
        <v>3624540</v>
      </c>
      <c r="L10" s="367">
        <v>58785</v>
      </c>
      <c r="N10" s="365"/>
    </row>
    <row r="11" spans="1:14" x14ac:dyDescent="0.2">
      <c r="A11" s="366" t="s">
        <v>30</v>
      </c>
      <c r="B11" s="367">
        <v>100</v>
      </c>
      <c r="C11" s="367">
        <v>17</v>
      </c>
      <c r="D11" s="368">
        <f t="shared" si="0"/>
        <v>0.17</v>
      </c>
      <c r="E11" s="367">
        <v>19050</v>
      </c>
      <c r="F11" s="367">
        <v>1196</v>
      </c>
      <c r="G11" s="369">
        <f t="shared" si="2"/>
        <v>6.2782152230971125E-2</v>
      </c>
      <c r="H11" s="367">
        <v>0</v>
      </c>
      <c r="I11" s="367">
        <v>15263</v>
      </c>
      <c r="J11" s="367">
        <v>19150</v>
      </c>
      <c r="K11" s="367">
        <v>254546669</v>
      </c>
      <c r="L11" s="367">
        <v>5746425</v>
      </c>
      <c r="N11" s="365"/>
    </row>
    <row r="12" spans="1:14" x14ac:dyDescent="0.2">
      <c r="A12" s="366" t="s">
        <v>31</v>
      </c>
      <c r="B12" s="367">
        <v>0</v>
      </c>
      <c r="C12" s="367">
        <v>0</v>
      </c>
      <c r="D12" s="368">
        <v>0</v>
      </c>
      <c r="E12" s="367">
        <v>0</v>
      </c>
      <c r="F12" s="367">
        <v>0</v>
      </c>
      <c r="G12" s="369">
        <v>0</v>
      </c>
      <c r="H12" s="367">
        <v>0</v>
      </c>
      <c r="I12" s="367">
        <v>0</v>
      </c>
      <c r="J12" s="367">
        <v>0</v>
      </c>
      <c r="K12" s="367">
        <v>0</v>
      </c>
      <c r="L12" s="367">
        <v>0</v>
      </c>
      <c r="N12" s="365"/>
    </row>
    <row r="13" spans="1:14" x14ac:dyDescent="0.2">
      <c r="A13" s="366" t="s">
        <v>32</v>
      </c>
      <c r="B13" s="367">
        <v>4</v>
      </c>
      <c r="C13" s="367">
        <v>2</v>
      </c>
      <c r="D13" s="368">
        <f t="shared" si="0"/>
        <v>0.5</v>
      </c>
      <c r="E13" s="367">
        <v>218</v>
      </c>
      <c r="F13" s="367">
        <v>17</v>
      </c>
      <c r="G13" s="369">
        <f t="shared" si="2"/>
        <v>7.7981651376146793E-2</v>
      </c>
      <c r="H13" s="367">
        <f t="shared" si="1"/>
        <v>19</v>
      </c>
      <c r="I13" s="367">
        <v>97</v>
      </c>
      <c r="J13" s="367">
        <v>222</v>
      </c>
      <c r="K13" s="367">
        <v>1931616</v>
      </c>
      <c r="L13" s="367">
        <v>44727</v>
      </c>
      <c r="N13" s="365"/>
    </row>
    <row r="14" spans="1:14" x14ac:dyDescent="0.2">
      <c r="A14" s="366" t="s">
        <v>33</v>
      </c>
      <c r="B14" s="367">
        <v>91</v>
      </c>
      <c r="C14" s="367">
        <v>33</v>
      </c>
      <c r="D14" s="368">
        <f t="shared" si="0"/>
        <v>0.36263736263736263</v>
      </c>
      <c r="E14" s="367">
        <v>167</v>
      </c>
      <c r="F14" s="367">
        <v>3</v>
      </c>
      <c r="G14" s="369">
        <f t="shared" si="2"/>
        <v>1.7964071856287425E-2</v>
      </c>
      <c r="H14" s="367">
        <v>0</v>
      </c>
      <c r="I14" s="367">
        <v>126</v>
      </c>
      <c r="J14" s="367">
        <v>258</v>
      </c>
      <c r="K14" s="367">
        <v>1248199</v>
      </c>
      <c r="L14" s="367">
        <v>18824</v>
      </c>
      <c r="N14" s="365"/>
    </row>
    <row r="15" spans="1:14" x14ac:dyDescent="0.2">
      <c r="A15" s="366" t="s">
        <v>34</v>
      </c>
      <c r="B15" s="367">
        <v>0</v>
      </c>
      <c r="C15" s="367">
        <v>0</v>
      </c>
      <c r="D15" s="368">
        <v>0</v>
      </c>
      <c r="E15" s="367">
        <v>413</v>
      </c>
      <c r="F15" s="367">
        <v>0</v>
      </c>
      <c r="G15" s="369">
        <f t="shared" si="2"/>
        <v>0</v>
      </c>
      <c r="H15" s="367">
        <f t="shared" si="1"/>
        <v>0</v>
      </c>
      <c r="I15" s="367">
        <v>413</v>
      </c>
      <c r="J15" s="367">
        <v>413</v>
      </c>
      <c r="K15" s="367">
        <v>0</v>
      </c>
      <c r="L15" s="367">
        <v>0</v>
      </c>
      <c r="N15" s="365"/>
    </row>
    <row r="16" spans="1:14" x14ac:dyDescent="0.2">
      <c r="A16" s="366" t="s">
        <v>35</v>
      </c>
      <c r="B16" s="367">
        <v>221</v>
      </c>
      <c r="C16" s="367">
        <v>1</v>
      </c>
      <c r="D16" s="368">
        <f t="shared" si="0"/>
        <v>4.5248868778280547E-3</v>
      </c>
      <c r="E16" s="367">
        <v>364</v>
      </c>
      <c r="F16" s="367">
        <v>16</v>
      </c>
      <c r="G16" s="369">
        <f t="shared" si="2"/>
        <v>4.3956043956043959E-2</v>
      </c>
      <c r="H16" s="367">
        <f t="shared" si="1"/>
        <v>17</v>
      </c>
      <c r="I16" s="367">
        <v>481</v>
      </c>
      <c r="J16" s="367">
        <v>585</v>
      </c>
      <c r="K16" s="367">
        <v>11662575</v>
      </c>
      <c r="L16" s="367">
        <v>164523</v>
      </c>
      <c r="N16" s="365"/>
    </row>
    <row r="17" spans="1:14" x14ac:dyDescent="0.2">
      <c r="A17" s="366" t="s">
        <v>36</v>
      </c>
      <c r="B17" s="367">
        <v>0</v>
      </c>
      <c r="C17" s="367">
        <v>0</v>
      </c>
      <c r="D17" s="368">
        <v>0</v>
      </c>
      <c r="E17" s="367">
        <v>53</v>
      </c>
      <c r="F17" s="367">
        <v>46</v>
      </c>
      <c r="G17" s="369">
        <f t="shared" si="2"/>
        <v>0.86792452830188682</v>
      </c>
      <c r="H17" s="367">
        <v>0</v>
      </c>
      <c r="I17" s="367">
        <v>53</v>
      </c>
      <c r="J17" s="367">
        <v>53</v>
      </c>
      <c r="K17" s="367">
        <v>0</v>
      </c>
      <c r="L17" s="367">
        <v>0</v>
      </c>
      <c r="N17" s="365"/>
    </row>
    <row r="18" spans="1:14" x14ac:dyDescent="0.2">
      <c r="A18" s="366" t="s">
        <v>37</v>
      </c>
      <c r="B18" s="367">
        <v>1466</v>
      </c>
      <c r="C18" s="367">
        <v>69</v>
      </c>
      <c r="D18" s="368">
        <f t="shared" ref="D18:D71" si="3">IF(OR((B18=0),(B18="")),"",(C18/B18))</f>
        <v>4.7066848567530697E-2</v>
      </c>
      <c r="E18" s="367">
        <v>64465</v>
      </c>
      <c r="F18" s="367">
        <v>17113</v>
      </c>
      <c r="G18" s="369">
        <f t="shared" si="2"/>
        <v>0.26546187853874198</v>
      </c>
      <c r="H18" s="367">
        <v>17182</v>
      </c>
      <c r="I18" s="367">
        <v>13420</v>
      </c>
      <c r="J18" s="367">
        <v>65931</v>
      </c>
      <c r="K18" s="367">
        <v>3577876730</v>
      </c>
      <c r="L18" s="367">
        <v>67235012</v>
      </c>
      <c r="N18" s="365"/>
    </row>
    <row r="19" spans="1:14" x14ac:dyDescent="0.2">
      <c r="A19" s="366" t="s">
        <v>38</v>
      </c>
      <c r="B19" s="367">
        <v>6</v>
      </c>
      <c r="C19" s="367">
        <v>1</v>
      </c>
      <c r="D19" s="368">
        <f t="shared" si="3"/>
        <v>0.16666666666666666</v>
      </c>
      <c r="E19" s="367">
        <v>15</v>
      </c>
      <c r="F19" s="367">
        <v>0</v>
      </c>
      <c r="G19" s="369">
        <f t="shared" si="2"/>
        <v>0</v>
      </c>
      <c r="H19" s="367">
        <f t="shared" si="1"/>
        <v>1</v>
      </c>
      <c r="I19" s="367">
        <v>6</v>
      </c>
      <c r="J19" s="367">
        <v>21</v>
      </c>
      <c r="K19" s="367">
        <v>80124</v>
      </c>
      <c r="L19" s="367">
        <v>1234</v>
      </c>
      <c r="N19" s="365"/>
    </row>
    <row r="20" spans="1:14" x14ac:dyDescent="0.2">
      <c r="A20" s="366" t="s">
        <v>39</v>
      </c>
      <c r="B20" s="367">
        <v>0</v>
      </c>
      <c r="C20" s="367">
        <v>0</v>
      </c>
      <c r="D20" s="368">
        <v>0</v>
      </c>
      <c r="E20" s="367">
        <v>2</v>
      </c>
      <c r="F20" s="367">
        <v>0</v>
      </c>
      <c r="G20" s="369">
        <f t="shared" si="2"/>
        <v>0</v>
      </c>
      <c r="H20" s="367">
        <f t="shared" si="1"/>
        <v>0</v>
      </c>
      <c r="I20" s="367">
        <v>2</v>
      </c>
      <c r="J20" s="367">
        <v>2</v>
      </c>
      <c r="K20" s="367">
        <v>0</v>
      </c>
      <c r="L20" s="367">
        <v>0</v>
      </c>
      <c r="N20" s="365"/>
    </row>
    <row r="21" spans="1:14" x14ac:dyDescent="0.2">
      <c r="A21" s="366" t="s">
        <v>40</v>
      </c>
      <c r="B21" s="367">
        <v>64</v>
      </c>
      <c r="C21" s="367">
        <v>6</v>
      </c>
      <c r="D21" s="368">
        <f t="shared" si="3"/>
        <v>9.375E-2</v>
      </c>
      <c r="E21" s="367">
        <v>3490</v>
      </c>
      <c r="F21" s="367">
        <v>144</v>
      </c>
      <c r="G21" s="369">
        <f t="shared" si="2"/>
        <v>4.126074498567335E-2</v>
      </c>
      <c r="H21" s="367">
        <v>0</v>
      </c>
      <c r="I21" s="367">
        <v>2653</v>
      </c>
      <c r="J21" s="367">
        <v>3554</v>
      </c>
      <c r="K21" s="367">
        <v>8138954</v>
      </c>
      <c r="L21" s="367">
        <v>148478</v>
      </c>
      <c r="N21" s="365"/>
    </row>
    <row r="22" spans="1:14" x14ac:dyDescent="0.2">
      <c r="A22" s="366" t="s">
        <v>41</v>
      </c>
      <c r="B22" s="367">
        <v>59</v>
      </c>
      <c r="C22" s="367">
        <v>1</v>
      </c>
      <c r="D22" s="368">
        <f t="shared" si="3"/>
        <v>1.6949152542372881E-2</v>
      </c>
      <c r="E22" s="367">
        <v>119</v>
      </c>
      <c r="F22" s="367">
        <v>0</v>
      </c>
      <c r="G22" s="369">
        <f t="shared" si="2"/>
        <v>0</v>
      </c>
      <c r="H22" s="367">
        <f t="shared" si="1"/>
        <v>1</v>
      </c>
      <c r="I22" s="367">
        <v>171</v>
      </c>
      <c r="J22" s="367">
        <v>178</v>
      </c>
      <c r="K22" s="367">
        <v>0</v>
      </c>
      <c r="L22" s="367">
        <v>0</v>
      </c>
      <c r="N22" s="365"/>
    </row>
    <row r="23" spans="1:14" x14ac:dyDescent="0.2">
      <c r="A23" s="366" t="s">
        <v>42</v>
      </c>
      <c r="B23" s="367">
        <v>1</v>
      </c>
      <c r="C23" s="367">
        <v>1</v>
      </c>
      <c r="D23" s="368">
        <f t="shared" si="3"/>
        <v>1</v>
      </c>
      <c r="E23" s="367">
        <v>5</v>
      </c>
      <c r="F23" s="367">
        <v>0</v>
      </c>
      <c r="G23" s="369">
        <f t="shared" si="2"/>
        <v>0</v>
      </c>
      <c r="H23" s="367">
        <v>0</v>
      </c>
      <c r="I23" s="367">
        <v>33</v>
      </c>
      <c r="J23" s="367">
        <v>6</v>
      </c>
      <c r="K23" s="367">
        <v>2931012</v>
      </c>
      <c r="L23" s="367">
        <v>59715</v>
      </c>
      <c r="N23" s="365"/>
    </row>
    <row r="24" spans="1:14" x14ac:dyDescent="0.2">
      <c r="A24" s="366" t="s">
        <v>43</v>
      </c>
      <c r="B24" s="367">
        <v>0</v>
      </c>
      <c r="C24" s="367">
        <v>0</v>
      </c>
      <c r="D24" s="368">
        <v>0</v>
      </c>
      <c r="E24" s="367">
        <v>0</v>
      </c>
      <c r="F24" s="367">
        <v>0</v>
      </c>
      <c r="G24" s="369">
        <v>0</v>
      </c>
      <c r="H24" s="367">
        <f t="shared" si="1"/>
        <v>0</v>
      </c>
      <c r="I24" s="367">
        <v>0</v>
      </c>
      <c r="J24" s="367">
        <v>0</v>
      </c>
      <c r="K24" s="367">
        <v>0</v>
      </c>
      <c r="L24" s="367">
        <v>0</v>
      </c>
      <c r="N24" s="365"/>
    </row>
    <row r="25" spans="1:14" x14ac:dyDescent="0.2">
      <c r="A25" s="366" t="s">
        <v>44</v>
      </c>
      <c r="B25" s="367">
        <v>0</v>
      </c>
      <c r="C25" s="367">
        <v>0</v>
      </c>
      <c r="D25" s="368">
        <v>0</v>
      </c>
      <c r="E25" s="367">
        <v>2</v>
      </c>
      <c r="F25" s="367">
        <v>0</v>
      </c>
      <c r="G25" s="369">
        <f t="shared" si="2"/>
        <v>0</v>
      </c>
      <c r="H25" s="367">
        <f t="shared" si="1"/>
        <v>0</v>
      </c>
      <c r="I25" s="367">
        <v>2</v>
      </c>
      <c r="J25" s="367">
        <v>2</v>
      </c>
      <c r="K25" s="367">
        <v>0</v>
      </c>
      <c r="L25" s="367">
        <v>0</v>
      </c>
      <c r="N25" s="365"/>
    </row>
    <row r="26" spans="1:14" x14ac:dyDescent="0.2">
      <c r="A26" s="366" t="s">
        <v>45</v>
      </c>
      <c r="B26" s="367">
        <v>1</v>
      </c>
      <c r="C26" s="367">
        <v>0</v>
      </c>
      <c r="D26" s="368">
        <f t="shared" si="3"/>
        <v>0</v>
      </c>
      <c r="E26" s="367">
        <v>0</v>
      </c>
      <c r="F26" s="367">
        <v>0</v>
      </c>
      <c r="G26" s="369">
        <v>0</v>
      </c>
      <c r="H26" s="367">
        <f t="shared" si="1"/>
        <v>0</v>
      </c>
      <c r="I26" s="367">
        <v>1</v>
      </c>
      <c r="J26" s="367">
        <v>1</v>
      </c>
      <c r="K26" s="367">
        <v>0</v>
      </c>
      <c r="L26" s="367">
        <v>0</v>
      </c>
      <c r="N26" s="365"/>
    </row>
    <row r="27" spans="1:14" x14ac:dyDescent="0.2">
      <c r="A27" s="366" t="s">
        <v>46</v>
      </c>
      <c r="B27" s="367">
        <v>0</v>
      </c>
      <c r="C27" s="367">
        <v>0</v>
      </c>
      <c r="D27" s="368">
        <v>0</v>
      </c>
      <c r="E27" s="367">
        <v>0</v>
      </c>
      <c r="F27" s="367">
        <v>0</v>
      </c>
      <c r="G27" s="369">
        <v>0</v>
      </c>
      <c r="H27" s="367">
        <v>0</v>
      </c>
      <c r="I27" s="367">
        <v>0</v>
      </c>
      <c r="J27" s="367">
        <v>0</v>
      </c>
      <c r="K27" s="367">
        <v>0</v>
      </c>
      <c r="L27" s="367">
        <v>0</v>
      </c>
      <c r="N27" s="365"/>
    </row>
    <row r="28" spans="1:14" x14ac:dyDescent="0.2">
      <c r="A28" s="366" t="s">
        <v>47</v>
      </c>
      <c r="B28" s="367">
        <v>2</v>
      </c>
      <c r="C28" s="367">
        <v>0</v>
      </c>
      <c r="D28" s="368">
        <f t="shared" si="3"/>
        <v>0</v>
      </c>
      <c r="E28" s="367">
        <v>127</v>
      </c>
      <c r="F28" s="367">
        <v>0</v>
      </c>
      <c r="G28" s="369">
        <f t="shared" ref="G28:G72" si="4">IF(OR((E28=0),(E28="")),"",(F28/E28))</f>
        <v>0</v>
      </c>
      <c r="H28" s="367">
        <f t="shared" si="1"/>
        <v>0</v>
      </c>
      <c r="I28" s="367">
        <v>123</v>
      </c>
      <c r="J28" s="367">
        <v>129</v>
      </c>
      <c r="K28" s="367">
        <v>0</v>
      </c>
      <c r="L28" s="367">
        <v>0</v>
      </c>
      <c r="N28" s="365"/>
    </row>
    <row r="29" spans="1:14" x14ac:dyDescent="0.2">
      <c r="A29" s="366" t="s">
        <v>48</v>
      </c>
      <c r="B29" s="367">
        <v>0</v>
      </c>
      <c r="C29" s="367">
        <v>0</v>
      </c>
      <c r="D29" s="368">
        <v>0</v>
      </c>
      <c r="E29" s="367">
        <v>0</v>
      </c>
      <c r="F29" s="367">
        <v>0</v>
      </c>
      <c r="G29" s="369">
        <v>0</v>
      </c>
      <c r="H29" s="367">
        <v>0</v>
      </c>
      <c r="I29" s="367">
        <v>0</v>
      </c>
      <c r="J29" s="367">
        <v>0</v>
      </c>
      <c r="K29" s="367">
        <v>0</v>
      </c>
      <c r="L29" s="367">
        <v>0</v>
      </c>
      <c r="N29" s="365"/>
    </row>
    <row r="30" spans="1:14" x14ac:dyDescent="0.2">
      <c r="A30" s="366" t="s">
        <v>49</v>
      </c>
      <c r="B30" s="367">
        <v>0</v>
      </c>
      <c r="C30" s="367">
        <v>0</v>
      </c>
      <c r="D30" s="368">
        <v>0</v>
      </c>
      <c r="E30" s="367">
        <v>2</v>
      </c>
      <c r="F30" s="367">
        <v>0</v>
      </c>
      <c r="G30" s="369">
        <f t="shared" si="4"/>
        <v>0</v>
      </c>
      <c r="H30" s="367">
        <v>0</v>
      </c>
      <c r="I30" s="367">
        <v>10</v>
      </c>
      <c r="J30" s="367">
        <v>2</v>
      </c>
      <c r="K30" s="367">
        <v>0</v>
      </c>
      <c r="L30" s="367">
        <v>0</v>
      </c>
      <c r="N30" s="365"/>
    </row>
    <row r="31" spans="1:14" x14ac:dyDescent="0.2">
      <c r="A31" s="366" t="s">
        <v>50</v>
      </c>
      <c r="B31" s="367">
        <v>0</v>
      </c>
      <c r="C31" s="367">
        <v>0</v>
      </c>
      <c r="D31" s="368">
        <v>0</v>
      </c>
      <c r="E31" s="367">
        <v>58</v>
      </c>
      <c r="F31" s="367">
        <v>0</v>
      </c>
      <c r="G31" s="369">
        <f t="shared" si="4"/>
        <v>0</v>
      </c>
      <c r="H31" s="367">
        <f t="shared" si="1"/>
        <v>0</v>
      </c>
      <c r="I31" s="367">
        <v>51</v>
      </c>
      <c r="J31" s="367">
        <v>58</v>
      </c>
      <c r="K31" s="367">
        <v>0</v>
      </c>
      <c r="L31" s="367">
        <v>0</v>
      </c>
      <c r="N31" s="365"/>
    </row>
    <row r="32" spans="1:14" x14ac:dyDescent="0.2">
      <c r="A32" s="366" t="s">
        <v>51</v>
      </c>
      <c r="B32" s="367">
        <v>1</v>
      </c>
      <c r="C32" s="367">
        <v>0</v>
      </c>
      <c r="D32" s="368">
        <f t="shared" si="3"/>
        <v>0</v>
      </c>
      <c r="E32" s="367">
        <v>108</v>
      </c>
      <c r="F32" s="367">
        <v>16</v>
      </c>
      <c r="G32" s="369">
        <f t="shared" si="4"/>
        <v>0.14814814814814814</v>
      </c>
      <c r="H32" s="367">
        <f t="shared" si="1"/>
        <v>16</v>
      </c>
      <c r="I32" s="367">
        <v>58</v>
      </c>
      <c r="J32" s="367">
        <v>109</v>
      </c>
      <c r="K32" s="367">
        <v>2915915</v>
      </c>
      <c r="L32" s="367">
        <v>56377.85</v>
      </c>
      <c r="N32" s="365"/>
    </row>
    <row r="33" spans="1:14" x14ac:dyDescent="0.2">
      <c r="A33" s="366" t="s">
        <v>52</v>
      </c>
      <c r="B33" s="367">
        <v>1</v>
      </c>
      <c r="C33" s="367">
        <v>0</v>
      </c>
      <c r="D33" s="368">
        <f t="shared" si="3"/>
        <v>0</v>
      </c>
      <c r="E33" s="367">
        <v>36</v>
      </c>
      <c r="F33" s="367">
        <v>0</v>
      </c>
      <c r="G33" s="369">
        <f t="shared" si="4"/>
        <v>0</v>
      </c>
      <c r="H33" s="367">
        <v>0</v>
      </c>
      <c r="I33" s="367">
        <v>30</v>
      </c>
      <c r="J33" s="367">
        <v>37</v>
      </c>
      <c r="K33" s="367">
        <v>0</v>
      </c>
      <c r="L33" s="367">
        <v>0</v>
      </c>
      <c r="N33" s="365"/>
    </row>
    <row r="34" spans="1:14" x14ac:dyDescent="0.2">
      <c r="A34" s="366" t="s">
        <v>53</v>
      </c>
      <c r="B34" s="367">
        <v>192</v>
      </c>
      <c r="C34" s="367">
        <v>10</v>
      </c>
      <c r="D34" s="368">
        <f t="shared" si="3"/>
        <v>5.2083333333333336E-2</v>
      </c>
      <c r="E34" s="367">
        <v>2467</v>
      </c>
      <c r="F34" s="367">
        <v>46</v>
      </c>
      <c r="G34" s="369">
        <f t="shared" si="4"/>
        <v>1.8646128901499796E-2</v>
      </c>
      <c r="H34" s="367">
        <v>0</v>
      </c>
      <c r="I34" s="367">
        <v>1515</v>
      </c>
      <c r="J34" s="367">
        <v>2659</v>
      </c>
      <c r="K34" s="367">
        <v>11035192</v>
      </c>
      <c r="L34" s="367">
        <v>222980</v>
      </c>
      <c r="N34" s="365"/>
    </row>
    <row r="35" spans="1:14" x14ac:dyDescent="0.2">
      <c r="A35" s="366" t="s">
        <v>54</v>
      </c>
      <c r="B35" s="367">
        <v>0</v>
      </c>
      <c r="C35" s="367">
        <v>0</v>
      </c>
      <c r="D35" s="368">
        <v>0</v>
      </c>
      <c r="E35" s="367">
        <v>3</v>
      </c>
      <c r="F35" s="367">
        <v>0</v>
      </c>
      <c r="G35" s="369">
        <f t="shared" si="4"/>
        <v>0</v>
      </c>
      <c r="H35" s="367">
        <f t="shared" si="1"/>
        <v>0</v>
      </c>
      <c r="I35" s="367">
        <v>1</v>
      </c>
      <c r="J35" s="367">
        <v>3</v>
      </c>
      <c r="K35" s="367">
        <v>0</v>
      </c>
      <c r="L35" s="367">
        <v>0</v>
      </c>
      <c r="N35" s="365"/>
    </row>
    <row r="36" spans="1:14" x14ac:dyDescent="0.2">
      <c r="A36" s="366" t="s">
        <v>55</v>
      </c>
      <c r="B36" s="367">
        <v>15</v>
      </c>
      <c r="C36" s="367">
        <v>2</v>
      </c>
      <c r="D36" s="368">
        <f t="shared" si="3"/>
        <v>0.13333333333333333</v>
      </c>
      <c r="E36" s="367">
        <v>117</v>
      </c>
      <c r="F36" s="367">
        <v>2</v>
      </c>
      <c r="G36" s="369">
        <f t="shared" si="4"/>
        <v>1.7094017094017096E-2</v>
      </c>
      <c r="H36" s="367">
        <f t="shared" si="1"/>
        <v>4</v>
      </c>
      <c r="I36" s="367">
        <v>113</v>
      </c>
      <c r="J36" s="367">
        <v>132</v>
      </c>
      <c r="K36" s="367">
        <v>290224</v>
      </c>
      <c r="L36" s="367">
        <v>4294.07</v>
      </c>
      <c r="N36" s="365"/>
    </row>
    <row r="37" spans="1:14" x14ac:dyDescent="0.2">
      <c r="A37" s="366" t="s">
        <v>56</v>
      </c>
      <c r="B37" s="367">
        <v>0</v>
      </c>
      <c r="C37" s="367">
        <v>0</v>
      </c>
      <c r="D37" s="368">
        <v>0</v>
      </c>
      <c r="E37" s="367">
        <v>4</v>
      </c>
      <c r="F37" s="367">
        <v>0</v>
      </c>
      <c r="G37" s="369">
        <f t="shared" si="4"/>
        <v>0</v>
      </c>
      <c r="H37" s="367">
        <f t="shared" si="1"/>
        <v>0</v>
      </c>
      <c r="I37" s="367">
        <v>3</v>
      </c>
      <c r="J37" s="367">
        <v>4</v>
      </c>
      <c r="K37" s="367">
        <v>0</v>
      </c>
      <c r="L37" s="367">
        <v>0</v>
      </c>
      <c r="N37" s="365"/>
    </row>
    <row r="38" spans="1:14" x14ac:dyDescent="0.2">
      <c r="A38" s="366" t="s">
        <v>57</v>
      </c>
      <c r="B38" s="367">
        <v>0</v>
      </c>
      <c r="C38" s="367">
        <v>0</v>
      </c>
      <c r="D38" s="368">
        <v>0</v>
      </c>
      <c r="E38" s="367">
        <v>36</v>
      </c>
      <c r="F38" s="367">
        <v>5</v>
      </c>
      <c r="G38" s="369">
        <f t="shared" si="4"/>
        <v>0.1388888888888889</v>
      </c>
      <c r="H38" s="367">
        <v>0</v>
      </c>
      <c r="I38" s="367">
        <v>27</v>
      </c>
      <c r="J38" s="367">
        <v>36</v>
      </c>
      <c r="K38" s="367">
        <v>608030</v>
      </c>
      <c r="L38" s="367">
        <v>5060</v>
      </c>
      <c r="N38" s="365"/>
    </row>
    <row r="39" spans="1:14" x14ac:dyDescent="0.2">
      <c r="A39" s="366" t="s">
        <v>58</v>
      </c>
      <c r="B39" s="367">
        <v>0</v>
      </c>
      <c r="C39" s="367">
        <v>0</v>
      </c>
      <c r="D39" s="368">
        <v>0</v>
      </c>
      <c r="E39" s="367">
        <v>0</v>
      </c>
      <c r="F39" s="367">
        <v>0</v>
      </c>
      <c r="G39" s="369">
        <v>0</v>
      </c>
      <c r="H39" s="367">
        <f>C39+F39</f>
        <v>0</v>
      </c>
      <c r="I39" s="367">
        <v>0</v>
      </c>
      <c r="J39" s="367">
        <v>0</v>
      </c>
      <c r="K39" s="367">
        <v>0</v>
      </c>
      <c r="L39" s="367">
        <v>0</v>
      </c>
      <c r="N39" s="365"/>
    </row>
    <row r="40" spans="1:14" x14ac:dyDescent="0.2">
      <c r="A40" s="366" t="s">
        <v>59</v>
      </c>
      <c r="B40" s="367">
        <v>38</v>
      </c>
      <c r="C40" s="367">
        <v>4</v>
      </c>
      <c r="D40" s="368">
        <f t="shared" si="3"/>
        <v>0.10526315789473684</v>
      </c>
      <c r="E40" s="367">
        <v>173</v>
      </c>
      <c r="F40" s="367">
        <v>1</v>
      </c>
      <c r="G40" s="369">
        <f t="shared" si="4"/>
        <v>5.7803468208092483E-3</v>
      </c>
      <c r="H40" s="367">
        <f>C40+F40</f>
        <v>5</v>
      </c>
      <c r="I40" s="367">
        <v>149</v>
      </c>
      <c r="J40" s="367">
        <v>211</v>
      </c>
      <c r="K40" s="367">
        <v>6209217</v>
      </c>
      <c r="L40" s="367">
        <v>95697.07</v>
      </c>
      <c r="N40" s="365"/>
    </row>
    <row r="41" spans="1:14" x14ac:dyDescent="0.2">
      <c r="A41" s="366" t="s">
        <v>60</v>
      </c>
      <c r="B41" s="367">
        <v>669</v>
      </c>
      <c r="C41" s="367">
        <v>1</v>
      </c>
      <c r="D41" s="368">
        <f t="shared" si="3"/>
        <v>1.4947683109118087E-3</v>
      </c>
      <c r="E41" s="367">
        <v>996</v>
      </c>
      <c r="F41" s="367">
        <v>4</v>
      </c>
      <c r="G41" s="369">
        <f t="shared" si="4"/>
        <v>4.0160642570281121E-3</v>
      </c>
      <c r="H41" s="367">
        <f>C41+F41</f>
        <v>5</v>
      </c>
      <c r="I41" s="367">
        <v>1618</v>
      </c>
      <c r="J41" s="367">
        <v>1665</v>
      </c>
      <c r="K41" s="367">
        <v>677396</v>
      </c>
      <c r="L41" s="367">
        <v>11032.13</v>
      </c>
      <c r="N41" s="365"/>
    </row>
    <row r="42" spans="1:14" x14ac:dyDescent="0.2">
      <c r="A42" s="366" t="s">
        <v>61</v>
      </c>
      <c r="B42" s="367">
        <v>6</v>
      </c>
      <c r="C42" s="367">
        <v>0</v>
      </c>
      <c r="D42" s="368">
        <f t="shared" si="3"/>
        <v>0</v>
      </c>
      <c r="E42" s="367">
        <v>231</v>
      </c>
      <c r="F42" s="367">
        <v>0</v>
      </c>
      <c r="G42" s="369">
        <f t="shared" si="4"/>
        <v>0</v>
      </c>
      <c r="H42" s="367">
        <f>C42+F42</f>
        <v>0</v>
      </c>
      <c r="I42" s="367">
        <v>223</v>
      </c>
      <c r="J42" s="367">
        <v>237</v>
      </c>
      <c r="K42" s="367">
        <v>0</v>
      </c>
      <c r="L42" s="367">
        <v>0</v>
      </c>
      <c r="N42" s="365"/>
    </row>
    <row r="43" spans="1:14" x14ac:dyDescent="0.2">
      <c r="A43" s="366" t="s">
        <v>62</v>
      </c>
      <c r="B43" s="367">
        <v>0</v>
      </c>
      <c r="C43" s="367">
        <v>0</v>
      </c>
      <c r="D43" s="368">
        <v>0</v>
      </c>
      <c r="E43" s="367">
        <v>8</v>
      </c>
      <c r="F43" s="367">
        <v>0</v>
      </c>
      <c r="G43" s="369">
        <f t="shared" si="4"/>
        <v>0</v>
      </c>
      <c r="H43" s="367">
        <f>C43+F43</f>
        <v>0</v>
      </c>
      <c r="I43" s="367">
        <v>6</v>
      </c>
      <c r="J43" s="367">
        <v>8</v>
      </c>
      <c r="K43" s="367">
        <v>0</v>
      </c>
      <c r="L43" s="367">
        <v>0</v>
      </c>
      <c r="N43" s="365"/>
    </row>
    <row r="44" spans="1:14" x14ac:dyDescent="0.2">
      <c r="A44" s="366" t="s">
        <v>63</v>
      </c>
      <c r="B44" s="367">
        <v>0</v>
      </c>
      <c r="C44" s="367">
        <v>0</v>
      </c>
      <c r="D44" s="368">
        <v>0</v>
      </c>
      <c r="E44" s="367">
        <v>0</v>
      </c>
      <c r="F44" s="367">
        <v>0</v>
      </c>
      <c r="G44" s="369">
        <v>0</v>
      </c>
      <c r="H44" s="367">
        <v>0</v>
      </c>
      <c r="I44" s="367">
        <v>0</v>
      </c>
      <c r="J44" s="367">
        <v>0</v>
      </c>
      <c r="K44" s="367">
        <v>0</v>
      </c>
      <c r="L44" s="367">
        <v>0</v>
      </c>
      <c r="N44" s="365"/>
    </row>
    <row r="45" spans="1:14" x14ac:dyDescent="0.2">
      <c r="A45" s="410" t="s">
        <v>64</v>
      </c>
      <c r="B45" s="367">
        <v>5</v>
      </c>
      <c r="C45" s="367">
        <v>0</v>
      </c>
      <c r="D45" s="368">
        <f>IF(OR((B45=0),(B45="")),"",(C45/B45))</f>
        <v>0</v>
      </c>
      <c r="E45" s="367">
        <v>0</v>
      </c>
      <c r="F45" s="367">
        <v>0</v>
      </c>
      <c r="G45" s="409" t="str">
        <f>IF(OR((E45=0),(E45="")),"",(F45/E45))</f>
        <v/>
      </c>
      <c r="H45" s="367">
        <v>0</v>
      </c>
      <c r="I45" s="367">
        <v>5</v>
      </c>
      <c r="J45" s="367">
        <v>0</v>
      </c>
      <c r="K45" s="367">
        <v>0</v>
      </c>
      <c r="L45" s="367">
        <v>0</v>
      </c>
      <c r="N45" s="365"/>
    </row>
    <row r="46" spans="1:14" x14ac:dyDescent="0.2">
      <c r="A46" s="366" t="s">
        <v>65</v>
      </c>
      <c r="B46" s="367">
        <v>43</v>
      </c>
      <c r="C46" s="367">
        <v>6</v>
      </c>
      <c r="D46" s="368">
        <f t="shared" si="3"/>
        <v>0.13953488372093023</v>
      </c>
      <c r="E46" s="367">
        <v>496</v>
      </c>
      <c r="F46" s="367">
        <v>4</v>
      </c>
      <c r="G46" s="369">
        <f t="shared" si="4"/>
        <v>8.0645161290322578E-3</v>
      </c>
      <c r="H46" s="367">
        <v>0</v>
      </c>
      <c r="I46" s="367">
        <v>465</v>
      </c>
      <c r="J46" s="367">
        <v>539</v>
      </c>
      <c r="K46" s="367">
        <v>7280114</v>
      </c>
      <c r="L46" s="367">
        <v>46830.06</v>
      </c>
      <c r="N46" s="365"/>
    </row>
    <row r="47" spans="1:14" x14ac:dyDescent="0.2">
      <c r="A47" s="366" t="s">
        <v>66</v>
      </c>
      <c r="B47" s="367">
        <v>8</v>
      </c>
      <c r="C47" s="367">
        <v>0</v>
      </c>
      <c r="D47" s="368">
        <f t="shared" si="3"/>
        <v>0</v>
      </c>
      <c r="E47" s="367">
        <v>272</v>
      </c>
      <c r="F47" s="367">
        <v>0</v>
      </c>
      <c r="G47" s="369">
        <f t="shared" si="4"/>
        <v>0</v>
      </c>
      <c r="H47" s="367">
        <v>0</v>
      </c>
      <c r="I47" s="367">
        <v>274</v>
      </c>
      <c r="J47" s="367">
        <v>280</v>
      </c>
      <c r="K47" s="367">
        <v>0</v>
      </c>
      <c r="L47" s="367">
        <v>0</v>
      </c>
      <c r="N47" s="365"/>
    </row>
    <row r="48" spans="1:14" x14ac:dyDescent="0.2">
      <c r="A48" s="366" t="s">
        <v>67</v>
      </c>
      <c r="B48" s="367">
        <v>34</v>
      </c>
      <c r="C48" s="367">
        <v>0</v>
      </c>
      <c r="D48" s="368">
        <f t="shared" si="3"/>
        <v>0</v>
      </c>
      <c r="E48" s="367">
        <v>152</v>
      </c>
      <c r="F48" s="367">
        <v>3</v>
      </c>
      <c r="G48" s="369">
        <f t="shared" si="4"/>
        <v>1.9736842105263157E-2</v>
      </c>
      <c r="H48" s="367">
        <v>0</v>
      </c>
      <c r="I48" s="367">
        <v>153</v>
      </c>
      <c r="J48" s="367">
        <v>186</v>
      </c>
      <c r="K48" s="367">
        <v>0</v>
      </c>
      <c r="L48" s="367">
        <v>6873</v>
      </c>
      <c r="N48" s="365"/>
    </row>
    <row r="49" spans="1:14" x14ac:dyDescent="0.2">
      <c r="A49" s="366" t="s">
        <v>68</v>
      </c>
      <c r="B49" s="367">
        <v>13</v>
      </c>
      <c r="C49" s="367">
        <v>0</v>
      </c>
      <c r="D49" s="368">
        <f t="shared" si="3"/>
        <v>0</v>
      </c>
      <c r="E49" s="367">
        <v>355</v>
      </c>
      <c r="F49" s="367">
        <v>0</v>
      </c>
      <c r="G49" s="369">
        <f t="shared" si="4"/>
        <v>0</v>
      </c>
      <c r="H49" s="367">
        <v>0</v>
      </c>
      <c r="I49" s="367">
        <v>313</v>
      </c>
      <c r="J49" s="367">
        <v>368</v>
      </c>
      <c r="K49" s="367">
        <v>0</v>
      </c>
      <c r="L49" s="367">
        <v>0</v>
      </c>
      <c r="N49" s="365"/>
    </row>
    <row r="50" spans="1:14" x14ac:dyDescent="0.2">
      <c r="A50" s="366" t="s">
        <v>69</v>
      </c>
      <c r="B50" s="367">
        <v>46</v>
      </c>
      <c r="C50" s="367">
        <v>1</v>
      </c>
      <c r="D50" s="368">
        <f t="shared" si="3"/>
        <v>2.1739130434782608E-2</v>
      </c>
      <c r="E50" s="367">
        <v>197</v>
      </c>
      <c r="F50" s="367">
        <v>0</v>
      </c>
      <c r="G50" s="369">
        <f t="shared" si="4"/>
        <v>0</v>
      </c>
      <c r="H50" s="367">
        <v>0</v>
      </c>
      <c r="I50" s="367">
        <v>201</v>
      </c>
      <c r="J50" s="367">
        <v>243</v>
      </c>
      <c r="K50" s="367">
        <v>1299791</v>
      </c>
      <c r="L50" s="367">
        <v>21558</v>
      </c>
      <c r="N50" s="365"/>
    </row>
    <row r="51" spans="1:14" x14ac:dyDescent="0.2">
      <c r="A51" s="366" t="s">
        <v>70</v>
      </c>
      <c r="B51" s="367">
        <v>1</v>
      </c>
      <c r="C51" s="367">
        <v>0</v>
      </c>
      <c r="D51" s="368">
        <f t="shared" si="3"/>
        <v>0</v>
      </c>
      <c r="E51" s="367">
        <v>157</v>
      </c>
      <c r="F51" s="367">
        <v>0</v>
      </c>
      <c r="G51" s="369">
        <f t="shared" si="4"/>
        <v>0</v>
      </c>
      <c r="H51" s="367">
        <v>0</v>
      </c>
      <c r="I51" s="367">
        <v>152</v>
      </c>
      <c r="J51" s="367">
        <v>158</v>
      </c>
      <c r="K51" s="367">
        <v>0</v>
      </c>
      <c r="L51" s="367">
        <v>0</v>
      </c>
      <c r="N51" s="365"/>
    </row>
    <row r="52" spans="1:14" x14ac:dyDescent="0.2">
      <c r="A52" s="366" t="s">
        <v>71</v>
      </c>
      <c r="B52" s="367">
        <v>5</v>
      </c>
      <c r="C52" s="367">
        <v>0</v>
      </c>
      <c r="D52" s="368">
        <f t="shared" si="3"/>
        <v>0</v>
      </c>
      <c r="E52" s="367">
        <v>28</v>
      </c>
      <c r="F52" s="367">
        <v>0</v>
      </c>
      <c r="G52" s="369">
        <f t="shared" si="4"/>
        <v>0</v>
      </c>
      <c r="H52" s="367">
        <v>0</v>
      </c>
      <c r="I52" s="367">
        <v>15</v>
      </c>
      <c r="J52" s="367">
        <v>33</v>
      </c>
      <c r="K52" s="367">
        <v>140151</v>
      </c>
      <c r="L52" s="367">
        <v>1121.2</v>
      </c>
      <c r="N52" s="365"/>
    </row>
    <row r="53" spans="1:14" x14ac:dyDescent="0.2">
      <c r="A53" s="366" t="s">
        <v>72</v>
      </c>
      <c r="B53" s="367">
        <v>63</v>
      </c>
      <c r="C53" s="367">
        <v>17</v>
      </c>
      <c r="D53" s="368">
        <f t="shared" si="3"/>
        <v>0.26984126984126983</v>
      </c>
      <c r="E53" s="367">
        <v>3608</v>
      </c>
      <c r="F53" s="367">
        <v>23</v>
      </c>
      <c r="G53" s="369">
        <f t="shared" si="4"/>
        <v>6.374722838137472E-3</v>
      </c>
      <c r="H53" s="367">
        <f>C53+F53</f>
        <v>40</v>
      </c>
      <c r="I53" s="367">
        <v>1017</v>
      </c>
      <c r="J53" s="367">
        <v>3671</v>
      </c>
      <c r="K53" s="367">
        <v>8038470</v>
      </c>
      <c r="L53" s="367">
        <v>142425</v>
      </c>
      <c r="N53" s="365"/>
    </row>
    <row r="54" spans="1:14" x14ac:dyDescent="0.2">
      <c r="A54" s="366" t="s">
        <v>73</v>
      </c>
      <c r="B54" s="367">
        <v>25</v>
      </c>
      <c r="C54" s="367">
        <v>0</v>
      </c>
      <c r="D54" s="368">
        <f t="shared" si="3"/>
        <v>0</v>
      </c>
      <c r="E54" s="367">
        <v>495</v>
      </c>
      <c r="F54" s="367">
        <v>0</v>
      </c>
      <c r="G54" s="369">
        <f t="shared" si="4"/>
        <v>0</v>
      </c>
      <c r="H54" s="367">
        <f>C54+F54</f>
        <v>0</v>
      </c>
      <c r="I54" s="367">
        <v>167</v>
      </c>
      <c r="J54" s="367">
        <v>520</v>
      </c>
      <c r="K54" s="367">
        <v>0</v>
      </c>
      <c r="L54" s="367">
        <v>0</v>
      </c>
      <c r="N54" s="365"/>
    </row>
    <row r="55" spans="1:14" x14ac:dyDescent="0.2">
      <c r="A55" s="366" t="s">
        <v>74</v>
      </c>
      <c r="B55" s="367">
        <v>413</v>
      </c>
      <c r="C55" s="367">
        <v>3</v>
      </c>
      <c r="D55" s="368">
        <f t="shared" si="3"/>
        <v>7.2639225181598066E-3</v>
      </c>
      <c r="E55" s="367">
        <v>3811</v>
      </c>
      <c r="F55" s="367">
        <v>392</v>
      </c>
      <c r="G55" s="369">
        <f t="shared" si="4"/>
        <v>0.10286014169509315</v>
      </c>
      <c r="H55" s="367">
        <f>C55+F55</f>
        <v>395</v>
      </c>
      <c r="I55" s="367">
        <v>3829</v>
      </c>
      <c r="J55" s="367">
        <v>4224</v>
      </c>
      <c r="K55" s="367">
        <v>96748083</v>
      </c>
      <c r="L55" s="367">
        <v>1868778.36</v>
      </c>
      <c r="N55" s="365"/>
    </row>
    <row r="56" spans="1:14" x14ac:dyDescent="0.2">
      <c r="A56" s="366" t="s">
        <v>75</v>
      </c>
      <c r="B56" s="367">
        <v>23</v>
      </c>
      <c r="C56" s="367">
        <v>0</v>
      </c>
      <c r="D56" s="368">
        <f t="shared" si="3"/>
        <v>0</v>
      </c>
      <c r="E56" s="367">
        <v>483</v>
      </c>
      <c r="F56" s="367">
        <v>1</v>
      </c>
      <c r="G56" s="369">
        <f t="shared" si="4"/>
        <v>2.070393374741201E-3</v>
      </c>
      <c r="H56" s="367">
        <f>C56+F56</f>
        <v>1</v>
      </c>
      <c r="I56" s="367">
        <v>245</v>
      </c>
      <c r="J56" s="367">
        <v>506</v>
      </c>
      <c r="K56" s="367">
        <v>56364</v>
      </c>
      <c r="L56" s="367">
        <v>559</v>
      </c>
      <c r="N56" s="365"/>
    </row>
    <row r="57" spans="1:14" x14ac:dyDescent="0.2">
      <c r="A57" s="366" t="s">
        <v>76</v>
      </c>
      <c r="B57" s="367">
        <v>176</v>
      </c>
      <c r="C57" s="367">
        <v>4</v>
      </c>
      <c r="D57" s="368">
        <f t="shared" si="3"/>
        <v>2.2727272727272728E-2</v>
      </c>
      <c r="E57" s="367">
        <v>1217</v>
      </c>
      <c r="F57" s="367">
        <v>32</v>
      </c>
      <c r="G57" s="369">
        <f t="shared" si="4"/>
        <v>2.629416598192276E-2</v>
      </c>
      <c r="H57" s="367">
        <v>0</v>
      </c>
      <c r="I57" s="367">
        <v>878</v>
      </c>
      <c r="J57" s="367">
        <v>1393</v>
      </c>
      <c r="K57" s="367">
        <v>18985394</v>
      </c>
      <c r="L57" s="367">
        <v>400077</v>
      </c>
      <c r="N57" s="365"/>
    </row>
    <row r="58" spans="1:14" x14ac:dyDescent="0.2">
      <c r="A58" s="366" t="s">
        <v>77</v>
      </c>
      <c r="B58" s="367">
        <v>70</v>
      </c>
      <c r="C58" s="367">
        <v>5</v>
      </c>
      <c r="D58" s="368">
        <f t="shared" si="3"/>
        <v>7.1428571428571425E-2</v>
      </c>
      <c r="E58" s="367">
        <v>615</v>
      </c>
      <c r="F58" s="367">
        <v>54</v>
      </c>
      <c r="G58" s="369">
        <f t="shared" si="4"/>
        <v>8.7804878048780483E-2</v>
      </c>
      <c r="H58" s="367">
        <v>0</v>
      </c>
      <c r="I58" s="367">
        <v>291</v>
      </c>
      <c r="J58" s="367">
        <v>685</v>
      </c>
      <c r="K58" s="367">
        <v>13251698</v>
      </c>
      <c r="L58" s="367">
        <v>239868.09</v>
      </c>
      <c r="N58" s="365"/>
    </row>
    <row r="59" spans="1:14" x14ac:dyDescent="0.2">
      <c r="A59" s="366" t="s">
        <v>78</v>
      </c>
      <c r="B59" s="367">
        <v>27</v>
      </c>
      <c r="C59" s="367">
        <v>0</v>
      </c>
      <c r="D59" s="368">
        <f t="shared" si="3"/>
        <v>0</v>
      </c>
      <c r="E59" s="367">
        <v>41</v>
      </c>
      <c r="F59" s="367">
        <v>0</v>
      </c>
      <c r="G59" s="369">
        <f t="shared" si="4"/>
        <v>0</v>
      </c>
      <c r="H59" s="367">
        <v>0</v>
      </c>
      <c r="I59" s="367">
        <v>37</v>
      </c>
      <c r="J59" s="367">
        <v>68</v>
      </c>
      <c r="K59" s="367">
        <v>0</v>
      </c>
      <c r="L59" s="367">
        <v>0</v>
      </c>
      <c r="N59" s="365"/>
    </row>
    <row r="60" spans="1:14" x14ac:dyDescent="0.2">
      <c r="A60" s="366" t="s">
        <v>79</v>
      </c>
      <c r="B60" s="367">
        <v>6</v>
      </c>
      <c r="C60" s="367">
        <v>0</v>
      </c>
      <c r="D60" s="368">
        <f t="shared" si="3"/>
        <v>0</v>
      </c>
      <c r="E60" s="367">
        <v>311</v>
      </c>
      <c r="F60" s="367">
        <v>0</v>
      </c>
      <c r="G60" s="369">
        <f t="shared" si="4"/>
        <v>0</v>
      </c>
      <c r="H60" s="367">
        <v>0</v>
      </c>
      <c r="I60" s="367">
        <v>150</v>
      </c>
      <c r="J60" s="367">
        <v>317</v>
      </c>
      <c r="K60" s="367">
        <v>0</v>
      </c>
      <c r="L60" s="367">
        <v>0</v>
      </c>
      <c r="N60" s="365"/>
    </row>
    <row r="61" spans="1:14" x14ac:dyDescent="0.2">
      <c r="A61" s="366" t="s">
        <v>80</v>
      </c>
      <c r="B61" s="367">
        <v>446</v>
      </c>
      <c r="C61" s="367">
        <v>5</v>
      </c>
      <c r="D61" s="368">
        <f t="shared" si="3"/>
        <v>1.1210762331838564E-2</v>
      </c>
      <c r="E61" s="367">
        <v>473</v>
      </c>
      <c r="F61" s="367">
        <v>119</v>
      </c>
      <c r="G61" s="369">
        <f t="shared" si="4"/>
        <v>0.25158562367864695</v>
      </c>
      <c r="H61" s="367">
        <v>0</v>
      </c>
      <c r="I61" s="367">
        <v>590</v>
      </c>
      <c r="J61" s="367">
        <v>919</v>
      </c>
      <c r="K61" s="367">
        <v>8582825</v>
      </c>
      <c r="L61" s="367">
        <v>208956.06</v>
      </c>
      <c r="N61" s="365"/>
    </row>
    <row r="62" spans="1:14" x14ac:dyDescent="0.2">
      <c r="A62" s="366" t="s">
        <v>81</v>
      </c>
      <c r="B62" s="367">
        <v>0</v>
      </c>
      <c r="C62" s="367">
        <v>0</v>
      </c>
      <c r="D62" s="368">
        <v>0</v>
      </c>
      <c r="E62" s="367">
        <v>29</v>
      </c>
      <c r="F62" s="367">
        <v>0</v>
      </c>
      <c r="G62" s="369">
        <f t="shared" si="4"/>
        <v>0</v>
      </c>
      <c r="H62" s="367">
        <v>0</v>
      </c>
      <c r="I62" s="367">
        <v>29</v>
      </c>
      <c r="J62" s="367">
        <v>29</v>
      </c>
      <c r="K62" s="367">
        <v>0</v>
      </c>
      <c r="L62" s="367">
        <v>0</v>
      </c>
      <c r="N62" s="365"/>
    </row>
    <row r="63" spans="1:14" x14ac:dyDescent="0.2">
      <c r="A63" s="366" t="s">
        <v>82</v>
      </c>
      <c r="B63" s="367">
        <v>17</v>
      </c>
      <c r="C63" s="367">
        <v>1</v>
      </c>
      <c r="D63" s="368">
        <f t="shared" si="3"/>
        <v>5.8823529411764705E-2</v>
      </c>
      <c r="E63" s="367">
        <v>945</v>
      </c>
      <c r="F63" s="367">
        <v>404</v>
      </c>
      <c r="G63" s="369">
        <f t="shared" si="4"/>
        <v>0.42751322751322751</v>
      </c>
      <c r="H63" s="367">
        <v>0</v>
      </c>
      <c r="I63" s="367">
        <v>214</v>
      </c>
      <c r="J63" s="367">
        <v>962</v>
      </c>
      <c r="K63" s="367">
        <v>30345986</v>
      </c>
      <c r="L63" s="367">
        <v>97532</v>
      </c>
      <c r="N63" s="365"/>
    </row>
    <row r="64" spans="1:14" x14ac:dyDescent="0.2">
      <c r="A64" s="366" t="s">
        <v>83</v>
      </c>
      <c r="B64" s="367">
        <v>3</v>
      </c>
      <c r="C64" s="367">
        <v>0</v>
      </c>
      <c r="D64" s="368">
        <f t="shared" si="3"/>
        <v>0</v>
      </c>
      <c r="E64" s="367">
        <v>568</v>
      </c>
      <c r="F64" s="367">
        <v>44</v>
      </c>
      <c r="G64" s="369">
        <f t="shared" si="4"/>
        <v>7.746478873239436E-2</v>
      </c>
      <c r="H64" s="367">
        <v>0</v>
      </c>
      <c r="I64" s="367">
        <v>225</v>
      </c>
      <c r="J64" s="367">
        <v>571</v>
      </c>
      <c r="K64" s="367">
        <v>7707885</v>
      </c>
      <c r="L64" s="367">
        <v>152525.04999999999</v>
      </c>
      <c r="N64" s="365"/>
    </row>
    <row r="65" spans="1:14" x14ac:dyDescent="0.2">
      <c r="A65" s="366" t="s">
        <v>84</v>
      </c>
      <c r="B65" s="367">
        <v>243</v>
      </c>
      <c r="C65" s="367">
        <v>0</v>
      </c>
      <c r="D65" s="368">
        <f t="shared" si="3"/>
        <v>0</v>
      </c>
      <c r="E65" s="367">
        <v>17</v>
      </c>
      <c r="F65" s="367">
        <v>0</v>
      </c>
      <c r="G65" s="369">
        <f t="shared" si="4"/>
        <v>0</v>
      </c>
      <c r="H65" s="367">
        <v>0</v>
      </c>
      <c r="I65" s="367">
        <v>17</v>
      </c>
      <c r="J65" s="367">
        <v>260</v>
      </c>
      <c r="K65" s="367">
        <v>0</v>
      </c>
      <c r="L65" s="367">
        <v>0</v>
      </c>
      <c r="N65" s="365"/>
    </row>
    <row r="66" spans="1:14" x14ac:dyDescent="0.2">
      <c r="A66" s="366" t="s">
        <v>85</v>
      </c>
      <c r="B66" s="367">
        <v>11</v>
      </c>
      <c r="C66" s="367">
        <v>3</v>
      </c>
      <c r="D66" s="368">
        <f t="shared" si="3"/>
        <v>0.27272727272727271</v>
      </c>
      <c r="E66" s="367">
        <v>0</v>
      </c>
      <c r="F66" s="367">
        <v>0</v>
      </c>
      <c r="G66" s="369">
        <v>0</v>
      </c>
      <c r="H66" s="367">
        <v>0</v>
      </c>
      <c r="I66" s="367">
        <v>4</v>
      </c>
      <c r="J66" s="367">
        <v>11</v>
      </c>
      <c r="K66" s="367">
        <v>0</v>
      </c>
      <c r="L66" s="367">
        <v>0</v>
      </c>
      <c r="N66" s="365"/>
    </row>
    <row r="67" spans="1:14" x14ac:dyDescent="0.2">
      <c r="A67" s="366" t="s">
        <v>86</v>
      </c>
      <c r="B67" s="367">
        <v>0</v>
      </c>
      <c r="C67" s="367">
        <v>0</v>
      </c>
      <c r="D67" s="368">
        <v>0</v>
      </c>
      <c r="E67" s="367">
        <v>8</v>
      </c>
      <c r="F67" s="367">
        <v>0</v>
      </c>
      <c r="G67" s="369">
        <f t="shared" si="4"/>
        <v>0</v>
      </c>
      <c r="H67" s="367">
        <v>0</v>
      </c>
      <c r="I67" s="367">
        <v>4</v>
      </c>
      <c r="J67" s="367">
        <v>8</v>
      </c>
      <c r="K67" s="367">
        <v>0</v>
      </c>
      <c r="L67" s="367">
        <v>0</v>
      </c>
      <c r="N67" s="365"/>
    </row>
    <row r="68" spans="1:14" x14ac:dyDescent="0.2">
      <c r="A68" s="366" t="s">
        <v>87</v>
      </c>
      <c r="B68" s="367">
        <v>0</v>
      </c>
      <c r="C68" s="367">
        <v>0</v>
      </c>
      <c r="D68" s="368">
        <v>0</v>
      </c>
      <c r="E68" s="367">
        <v>0</v>
      </c>
      <c r="F68" s="367">
        <v>0</v>
      </c>
      <c r="G68" s="369">
        <v>0</v>
      </c>
      <c r="H68" s="367">
        <v>0</v>
      </c>
      <c r="I68" s="367">
        <v>0</v>
      </c>
      <c r="J68" s="367">
        <v>0</v>
      </c>
      <c r="K68" s="367">
        <v>0</v>
      </c>
      <c r="L68" s="367">
        <v>0</v>
      </c>
      <c r="N68" s="365"/>
    </row>
    <row r="69" spans="1:14" x14ac:dyDescent="0.2">
      <c r="A69" s="366" t="s">
        <v>88</v>
      </c>
      <c r="B69" s="367">
        <v>72</v>
      </c>
      <c r="C69" s="367">
        <v>4</v>
      </c>
      <c r="D69" s="368">
        <f t="shared" si="3"/>
        <v>5.5555555555555552E-2</v>
      </c>
      <c r="E69" s="367">
        <v>708</v>
      </c>
      <c r="F69" s="367">
        <v>6</v>
      </c>
      <c r="G69" s="369">
        <f t="shared" si="4"/>
        <v>8.4745762711864406E-3</v>
      </c>
      <c r="H69" s="367">
        <v>0</v>
      </c>
      <c r="I69" s="367">
        <v>446</v>
      </c>
      <c r="J69" s="367">
        <v>780</v>
      </c>
      <c r="K69" s="367">
        <v>5526817</v>
      </c>
      <c r="L69" s="367">
        <v>133454.47</v>
      </c>
      <c r="N69" s="365"/>
    </row>
    <row r="70" spans="1:14" x14ac:dyDescent="0.2">
      <c r="A70" s="366" t="s">
        <v>89</v>
      </c>
      <c r="B70" s="367">
        <v>0</v>
      </c>
      <c r="C70" s="367">
        <v>0</v>
      </c>
      <c r="D70" s="368">
        <v>0</v>
      </c>
      <c r="E70" s="367">
        <v>15</v>
      </c>
      <c r="F70" s="367">
        <v>0</v>
      </c>
      <c r="G70" s="369">
        <f t="shared" si="4"/>
        <v>0</v>
      </c>
      <c r="H70" s="367">
        <v>0</v>
      </c>
      <c r="I70" s="367">
        <v>15</v>
      </c>
      <c r="J70" s="367">
        <v>15</v>
      </c>
      <c r="K70" s="367">
        <v>0</v>
      </c>
      <c r="L70" s="367">
        <v>0</v>
      </c>
      <c r="N70" s="365"/>
    </row>
    <row r="71" spans="1:14" x14ac:dyDescent="0.2">
      <c r="A71" s="366" t="s">
        <v>90</v>
      </c>
      <c r="B71" s="367">
        <v>9</v>
      </c>
      <c r="C71" s="367">
        <v>0</v>
      </c>
      <c r="D71" s="368">
        <f t="shared" si="3"/>
        <v>0</v>
      </c>
      <c r="E71" s="367">
        <v>33</v>
      </c>
      <c r="F71" s="367">
        <v>0</v>
      </c>
      <c r="G71" s="369">
        <f t="shared" si="4"/>
        <v>0</v>
      </c>
      <c r="H71" s="367">
        <v>0</v>
      </c>
      <c r="I71" s="367">
        <v>42</v>
      </c>
      <c r="J71" s="367">
        <v>42</v>
      </c>
      <c r="K71" s="367">
        <v>0</v>
      </c>
      <c r="L71" s="367">
        <v>0</v>
      </c>
      <c r="N71" s="365"/>
    </row>
    <row r="72" spans="1:14" x14ac:dyDescent="0.2">
      <c r="A72" s="366" t="s">
        <v>91</v>
      </c>
      <c r="B72" s="367">
        <v>0</v>
      </c>
      <c r="C72" s="367">
        <v>0</v>
      </c>
      <c r="D72" s="368">
        <v>0</v>
      </c>
      <c r="E72" s="367">
        <v>14</v>
      </c>
      <c r="F72" s="367">
        <v>0</v>
      </c>
      <c r="G72" s="369">
        <f t="shared" si="4"/>
        <v>0</v>
      </c>
      <c r="H72" s="367">
        <v>0</v>
      </c>
      <c r="I72" s="367">
        <v>14</v>
      </c>
      <c r="J72" s="367">
        <v>14</v>
      </c>
      <c r="K72" s="367">
        <v>0</v>
      </c>
      <c r="L72" s="367">
        <v>0</v>
      </c>
      <c r="N72" s="365"/>
    </row>
    <row r="73" spans="1:14" x14ac:dyDescent="0.2">
      <c r="A73" s="366" t="s">
        <v>92</v>
      </c>
      <c r="B73" s="370">
        <f>SUM(B6:B72)</f>
        <v>5811</v>
      </c>
      <c r="C73" s="370">
        <f>SUM(C6:C72)</f>
        <v>251</v>
      </c>
      <c r="D73" s="371">
        <f>IF(OR((B73=0),(B73="")),"",(C73/B73))</f>
        <v>4.3193942522801586E-2</v>
      </c>
      <c r="E73" s="370">
        <f>SUM(E6:E72)</f>
        <v>108696</v>
      </c>
      <c r="F73" s="372">
        <f>SUM(F6:F72)</f>
        <v>19707</v>
      </c>
      <c r="G73" s="371">
        <f>IF(OR((E73=0),(E73="")),"",(F73/E73))</f>
        <v>0.18130381982777655</v>
      </c>
      <c r="H73" s="373">
        <f>C73+F73</f>
        <v>19958</v>
      </c>
      <c r="I73" s="372">
        <f>SUM(I6:I72)</f>
        <v>48160</v>
      </c>
      <c r="J73" s="374">
        <f>SUM(J6:J72)</f>
        <v>114502</v>
      </c>
      <c r="K73" s="374">
        <f>SUM(K6:K72)</f>
        <v>4117568323</v>
      </c>
      <c r="L73" s="374">
        <f>SUM(L6:L72)</f>
        <v>78071065.409999982</v>
      </c>
      <c r="N73" s="365"/>
    </row>
    <row r="74" spans="1:14" x14ac:dyDescent="0.2">
      <c r="A74" s="375"/>
      <c r="B74" s="376"/>
      <c r="C74" s="377" t="s">
        <v>93</v>
      </c>
      <c r="K74" s="346"/>
    </row>
    <row r="75" spans="1:14" ht="12.75" customHeight="1" x14ac:dyDescent="0.2">
      <c r="A75" s="494" t="s">
        <v>163</v>
      </c>
      <c r="B75" s="377"/>
      <c r="C75" s="377"/>
    </row>
    <row r="76" spans="1:14" x14ac:dyDescent="0.2">
      <c r="A76" s="495"/>
    </row>
    <row r="77" spans="1:14" x14ac:dyDescent="0.2">
      <c r="A77" s="495"/>
    </row>
    <row r="78" spans="1:14" x14ac:dyDescent="0.2">
      <c r="A78" s="495"/>
    </row>
  </sheetData>
  <mergeCells count="4">
    <mergeCell ref="A1:C1"/>
    <mergeCell ref="B2:C4"/>
    <mergeCell ref="E2:F4"/>
    <mergeCell ref="A75:A78"/>
  </mergeCells>
  <pageMargins left="0.7" right="0.7" top="0.75" bottom="0.75" header="0.3" footer="0.3"/>
  <ignoredErrors>
    <ignoredError sqref="D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zoomScaleNormal="100" workbookViewId="0"/>
  </sheetViews>
  <sheetFormatPr defaultRowHeight="12.75" x14ac:dyDescent="0.2"/>
  <cols>
    <col min="1" max="1" width="15.85546875" style="84" customWidth="1"/>
    <col min="2" max="2" width="7.85546875" style="84" customWidth="1"/>
    <col min="3" max="3" width="7.7109375" style="84" customWidth="1"/>
    <col min="4" max="4" width="9.42578125" style="84" bestFit="1" customWidth="1"/>
    <col min="5" max="6" width="9.140625" style="84"/>
    <col min="7" max="7" width="8" style="84" customWidth="1"/>
    <col min="8" max="8" width="9.140625" style="84"/>
    <col min="9" max="9" width="12.5703125" style="84" customWidth="1"/>
    <col min="10" max="10" width="13.5703125" style="84" customWidth="1"/>
    <col min="11" max="16384" width="9.140625" style="84"/>
  </cols>
  <sheetData>
    <row r="1" spans="1:10" x14ac:dyDescent="0.2">
      <c r="A1" s="208"/>
      <c r="B1" s="240" t="s">
        <v>133</v>
      </c>
      <c r="C1" s="236"/>
      <c r="D1" s="236"/>
      <c r="E1" s="238"/>
      <c r="F1" s="239"/>
      <c r="G1" s="239"/>
      <c r="H1" s="238"/>
      <c r="I1" s="237"/>
      <c r="J1" s="237"/>
    </row>
    <row r="2" spans="1:10" ht="12.75" customHeight="1" x14ac:dyDescent="0.2">
      <c r="A2" s="235"/>
      <c r="B2" s="446" t="s">
        <v>137</v>
      </c>
      <c r="C2" s="441"/>
      <c r="D2" s="233" t="s">
        <v>4</v>
      </c>
      <c r="E2" s="446" t="s">
        <v>138</v>
      </c>
      <c r="F2" s="441"/>
      <c r="G2" s="234" t="s">
        <v>5</v>
      </c>
      <c r="H2" s="233" t="s">
        <v>7</v>
      </c>
      <c r="I2" s="232" t="s">
        <v>8</v>
      </c>
      <c r="J2" s="232"/>
    </row>
    <row r="3" spans="1:10" x14ac:dyDescent="0.2">
      <c r="A3" s="245">
        <v>37893</v>
      </c>
      <c r="B3" s="442"/>
      <c r="C3" s="443"/>
      <c r="D3" s="231" t="s">
        <v>10</v>
      </c>
      <c r="E3" s="442"/>
      <c r="F3" s="443"/>
      <c r="G3" s="223" t="s">
        <v>10</v>
      </c>
      <c r="H3" s="229" t="s">
        <v>0</v>
      </c>
      <c r="I3" s="223" t="s">
        <v>13</v>
      </c>
      <c r="J3" s="223"/>
    </row>
    <row r="4" spans="1:10" x14ac:dyDescent="0.2">
      <c r="A4" s="230"/>
      <c r="B4" s="444"/>
      <c r="C4" s="445"/>
      <c r="D4" s="229" t="s">
        <v>139</v>
      </c>
      <c r="E4" s="444"/>
      <c r="F4" s="445"/>
      <c r="G4" s="228" t="s">
        <v>139</v>
      </c>
      <c r="H4" s="227" t="s">
        <v>10</v>
      </c>
      <c r="I4" s="223" t="s">
        <v>17</v>
      </c>
      <c r="J4" s="223" t="s">
        <v>13</v>
      </c>
    </row>
    <row r="5" spans="1:10" x14ac:dyDescent="0.2">
      <c r="A5" s="217" t="s">
        <v>19</v>
      </c>
      <c r="B5" s="226" t="s">
        <v>118</v>
      </c>
      <c r="C5" s="226" t="s">
        <v>21</v>
      </c>
      <c r="D5" s="224" t="s">
        <v>21</v>
      </c>
      <c r="E5" s="226" t="s">
        <v>118</v>
      </c>
      <c r="F5" s="226" t="s">
        <v>21</v>
      </c>
      <c r="G5" s="225" t="s">
        <v>21</v>
      </c>
      <c r="H5" s="224" t="s">
        <v>139</v>
      </c>
      <c r="I5" s="222" t="s">
        <v>23</v>
      </c>
      <c r="J5" s="223" t="s">
        <v>117</v>
      </c>
    </row>
    <row r="6" spans="1:10" x14ac:dyDescent="0.2">
      <c r="A6" s="219" t="s">
        <v>25</v>
      </c>
      <c r="B6" s="195">
        <v>21</v>
      </c>
      <c r="C6" s="195">
        <v>4</v>
      </c>
      <c r="D6" s="190">
        <f t="shared" ref="D6:D22" si="0">IF(OR((B6=0),(B6="")),"",(C6/B6))</f>
        <v>0.19047619047619047</v>
      </c>
      <c r="E6" s="195">
        <v>21</v>
      </c>
      <c r="F6" s="195">
        <v>1</v>
      </c>
      <c r="G6" s="190">
        <f t="shared" ref="G6:G35" si="1">IF(OR((E6=0),(E6="")),"",(F6/E6))</f>
        <v>4.7619047619047616E-2</v>
      </c>
      <c r="H6" s="189">
        <f t="shared" ref="H6:H47" si="2">(B6+E6)</f>
        <v>42</v>
      </c>
      <c r="I6" s="195">
        <v>246200</v>
      </c>
      <c r="J6" s="195">
        <v>6296.05</v>
      </c>
    </row>
    <row r="7" spans="1:10" x14ac:dyDescent="0.2">
      <c r="A7" s="217" t="s">
        <v>26</v>
      </c>
      <c r="B7" s="195">
        <v>1</v>
      </c>
      <c r="C7" s="195">
        <v>0</v>
      </c>
      <c r="D7" s="190">
        <f t="shared" si="0"/>
        <v>0</v>
      </c>
      <c r="E7" s="195">
        <v>1</v>
      </c>
      <c r="F7" s="195">
        <v>1</v>
      </c>
      <c r="G7" s="190">
        <f t="shared" si="1"/>
        <v>1</v>
      </c>
      <c r="H7" s="189">
        <f t="shared" si="2"/>
        <v>2</v>
      </c>
      <c r="I7" s="195">
        <v>101751</v>
      </c>
      <c r="J7" s="195">
        <v>2111</v>
      </c>
    </row>
    <row r="8" spans="1:10" x14ac:dyDescent="0.2">
      <c r="A8" s="217" t="s">
        <v>27</v>
      </c>
      <c r="B8" s="195">
        <v>25</v>
      </c>
      <c r="C8" s="195">
        <v>0</v>
      </c>
      <c r="D8" s="190">
        <f t="shared" si="0"/>
        <v>0</v>
      </c>
      <c r="E8" s="195">
        <v>51</v>
      </c>
      <c r="F8" s="195">
        <v>0</v>
      </c>
      <c r="G8" s="190">
        <f t="shared" si="1"/>
        <v>0</v>
      </c>
      <c r="H8" s="189">
        <f t="shared" si="2"/>
        <v>76</v>
      </c>
      <c r="I8" s="195">
        <v>0</v>
      </c>
      <c r="J8" s="195">
        <v>0</v>
      </c>
    </row>
    <row r="9" spans="1:10" x14ac:dyDescent="0.2">
      <c r="A9" s="217" t="s">
        <v>28</v>
      </c>
      <c r="B9" s="195">
        <v>8</v>
      </c>
      <c r="C9" s="195">
        <v>0</v>
      </c>
      <c r="D9" s="190">
        <f t="shared" si="0"/>
        <v>0</v>
      </c>
      <c r="E9" s="195">
        <v>12</v>
      </c>
      <c r="F9" s="195">
        <v>6</v>
      </c>
      <c r="G9" s="190">
        <f t="shared" si="1"/>
        <v>0.5</v>
      </c>
      <c r="H9" s="189">
        <f t="shared" si="2"/>
        <v>20</v>
      </c>
      <c r="I9" s="195">
        <v>9413423</v>
      </c>
      <c r="J9" s="195">
        <v>180195.51</v>
      </c>
    </row>
    <row r="10" spans="1:10" x14ac:dyDescent="0.2">
      <c r="A10" s="217" t="s">
        <v>29</v>
      </c>
      <c r="B10" s="195">
        <v>278</v>
      </c>
      <c r="C10" s="195">
        <v>20</v>
      </c>
      <c r="D10" s="190">
        <f t="shared" si="0"/>
        <v>7.1942446043165464E-2</v>
      </c>
      <c r="E10" s="195">
        <v>549</v>
      </c>
      <c r="F10" s="195">
        <v>108</v>
      </c>
      <c r="G10" s="190">
        <f t="shared" si="1"/>
        <v>0.19672131147540983</v>
      </c>
      <c r="H10" s="189">
        <f t="shared" si="2"/>
        <v>827</v>
      </c>
      <c r="I10" s="195">
        <v>25167861</v>
      </c>
      <c r="J10" s="195">
        <v>513514</v>
      </c>
    </row>
    <row r="11" spans="1:10" x14ac:dyDescent="0.2">
      <c r="A11" s="217" t="s">
        <v>30</v>
      </c>
      <c r="B11" s="195">
        <v>9411</v>
      </c>
      <c r="C11" s="195">
        <v>1163</v>
      </c>
      <c r="D11" s="190">
        <f t="shared" si="0"/>
        <v>0.12357879077675062</v>
      </c>
      <c r="E11" s="195">
        <v>10989</v>
      </c>
      <c r="F11" s="195">
        <v>619</v>
      </c>
      <c r="G11" s="190">
        <f t="shared" si="1"/>
        <v>5.6329056329056326E-2</v>
      </c>
      <c r="H11" s="189">
        <f t="shared" si="2"/>
        <v>20400</v>
      </c>
      <c r="I11" s="195">
        <v>203039378</v>
      </c>
      <c r="J11" s="195">
        <v>4994237</v>
      </c>
    </row>
    <row r="12" spans="1:10" x14ac:dyDescent="0.2">
      <c r="A12" s="217" t="s">
        <v>31</v>
      </c>
      <c r="B12" s="195">
        <v>0</v>
      </c>
      <c r="C12" s="195">
        <v>0</v>
      </c>
      <c r="D12" s="190" t="str">
        <f t="shared" si="0"/>
        <v/>
      </c>
      <c r="E12" s="195">
        <v>0</v>
      </c>
      <c r="F12" s="195">
        <v>0</v>
      </c>
      <c r="G12" s="190" t="str">
        <f t="shared" si="1"/>
        <v/>
      </c>
      <c r="H12" s="189">
        <f t="shared" si="2"/>
        <v>0</v>
      </c>
      <c r="I12" s="195">
        <v>0</v>
      </c>
      <c r="J12" s="195">
        <v>0</v>
      </c>
    </row>
    <row r="13" spans="1:10" x14ac:dyDescent="0.2">
      <c r="A13" s="217" t="s">
        <v>32</v>
      </c>
      <c r="B13" s="195">
        <v>14</v>
      </c>
      <c r="C13" s="195">
        <v>2</v>
      </c>
      <c r="D13" s="190">
        <f t="shared" si="0"/>
        <v>0.14285714285714285</v>
      </c>
      <c r="E13" s="195">
        <v>310</v>
      </c>
      <c r="F13" s="195">
        <v>22</v>
      </c>
      <c r="G13" s="190">
        <f t="shared" si="1"/>
        <v>7.0967741935483872E-2</v>
      </c>
      <c r="H13" s="189">
        <f t="shared" si="2"/>
        <v>324</v>
      </c>
      <c r="I13" s="195">
        <v>2539904</v>
      </c>
      <c r="J13" s="221">
        <v>57041.33</v>
      </c>
    </row>
    <row r="14" spans="1:10" x14ac:dyDescent="0.2">
      <c r="A14" s="217" t="s">
        <v>33</v>
      </c>
      <c r="B14" s="195">
        <v>21</v>
      </c>
      <c r="C14" s="195">
        <v>1</v>
      </c>
      <c r="D14" s="190">
        <f t="shared" si="0"/>
        <v>4.7619047619047616E-2</v>
      </c>
      <c r="E14" s="195">
        <v>40</v>
      </c>
      <c r="F14" s="195">
        <v>1</v>
      </c>
      <c r="G14" s="190">
        <f t="shared" si="1"/>
        <v>2.5000000000000001E-2</v>
      </c>
      <c r="H14" s="189">
        <f t="shared" si="2"/>
        <v>61</v>
      </c>
      <c r="I14" s="195">
        <v>228300</v>
      </c>
      <c r="J14" s="195">
        <v>5569</v>
      </c>
    </row>
    <row r="15" spans="1:10" x14ac:dyDescent="0.2">
      <c r="A15" s="217" t="s">
        <v>34</v>
      </c>
      <c r="B15" s="195">
        <v>24</v>
      </c>
      <c r="C15" s="195">
        <v>4</v>
      </c>
      <c r="D15" s="190">
        <f t="shared" si="0"/>
        <v>0.16666666666666666</v>
      </c>
      <c r="E15" s="195">
        <v>17</v>
      </c>
      <c r="F15" s="195">
        <v>1</v>
      </c>
      <c r="G15" s="190">
        <f t="shared" si="1"/>
        <v>5.8823529411764705E-2</v>
      </c>
      <c r="H15" s="189">
        <f t="shared" si="2"/>
        <v>41</v>
      </c>
      <c r="I15" s="195">
        <v>145488</v>
      </c>
      <c r="J15" s="195">
        <v>1307.72</v>
      </c>
    </row>
    <row r="16" spans="1:10" x14ac:dyDescent="0.2">
      <c r="A16" s="217" t="s">
        <v>35</v>
      </c>
      <c r="B16" s="195">
        <v>6</v>
      </c>
      <c r="C16" s="195">
        <v>1</v>
      </c>
      <c r="D16" s="190">
        <f t="shared" si="0"/>
        <v>0.16666666666666666</v>
      </c>
      <c r="E16" s="195">
        <v>116</v>
      </c>
      <c r="F16" s="195">
        <v>2</v>
      </c>
      <c r="G16" s="190">
        <f t="shared" si="1"/>
        <v>1.7241379310344827E-2</v>
      </c>
      <c r="H16" s="189">
        <f t="shared" si="2"/>
        <v>122</v>
      </c>
      <c r="I16" s="195">
        <v>218403</v>
      </c>
      <c r="J16" s="195">
        <v>28962.69</v>
      </c>
    </row>
    <row r="17" spans="1:10" x14ac:dyDescent="0.2">
      <c r="A17" s="217" t="s">
        <v>36</v>
      </c>
      <c r="B17" s="195">
        <v>0</v>
      </c>
      <c r="C17" s="195">
        <v>0</v>
      </c>
      <c r="D17" s="190" t="str">
        <f t="shared" si="0"/>
        <v/>
      </c>
      <c r="E17" s="195">
        <v>0</v>
      </c>
      <c r="F17" s="195">
        <v>0</v>
      </c>
      <c r="G17" s="190" t="str">
        <f t="shared" si="1"/>
        <v/>
      </c>
      <c r="H17" s="189">
        <f t="shared" si="2"/>
        <v>0</v>
      </c>
      <c r="I17" s="195">
        <v>0</v>
      </c>
      <c r="J17" s="195">
        <v>0</v>
      </c>
    </row>
    <row r="18" spans="1:10" x14ac:dyDescent="0.2">
      <c r="A18" s="217" t="s">
        <v>37</v>
      </c>
      <c r="B18" s="195">
        <v>1893</v>
      </c>
      <c r="C18" s="195">
        <v>565</v>
      </c>
      <c r="D18" s="190">
        <f t="shared" si="0"/>
        <v>0.29846804014791334</v>
      </c>
      <c r="E18" s="195">
        <v>20667</v>
      </c>
      <c r="F18" s="195">
        <v>9356</v>
      </c>
      <c r="G18" s="190">
        <f t="shared" si="1"/>
        <v>0.45270237576813277</v>
      </c>
      <c r="H18" s="189">
        <f t="shared" si="2"/>
        <v>22560</v>
      </c>
      <c r="I18" s="195">
        <v>1638309875</v>
      </c>
      <c r="J18" s="195">
        <v>39454509</v>
      </c>
    </row>
    <row r="19" spans="1:10" x14ac:dyDescent="0.2">
      <c r="A19" s="217" t="s">
        <v>38</v>
      </c>
      <c r="B19" s="195">
        <v>1</v>
      </c>
      <c r="C19" s="195">
        <v>0</v>
      </c>
      <c r="D19" s="190">
        <f t="shared" si="0"/>
        <v>0</v>
      </c>
      <c r="E19" s="195">
        <v>7</v>
      </c>
      <c r="F19" s="195">
        <v>1</v>
      </c>
      <c r="G19" s="190">
        <f t="shared" si="1"/>
        <v>0.14285714285714285</v>
      </c>
      <c r="H19" s="189">
        <f t="shared" si="2"/>
        <v>8</v>
      </c>
      <c r="I19" s="195">
        <v>4675</v>
      </c>
      <c r="J19" s="195">
        <v>-83.17</v>
      </c>
    </row>
    <row r="20" spans="1:10" x14ac:dyDescent="0.2">
      <c r="A20" s="217" t="s">
        <v>39</v>
      </c>
      <c r="B20" s="195">
        <v>0</v>
      </c>
      <c r="C20" s="195">
        <v>0</v>
      </c>
      <c r="D20" s="190" t="str">
        <f t="shared" si="0"/>
        <v/>
      </c>
      <c r="E20" s="195">
        <v>41</v>
      </c>
      <c r="F20" s="195">
        <v>24</v>
      </c>
      <c r="G20" s="190">
        <f t="shared" si="1"/>
        <v>0.58536585365853655</v>
      </c>
      <c r="H20" s="189">
        <f t="shared" si="2"/>
        <v>41</v>
      </c>
      <c r="I20" s="195">
        <v>1925906</v>
      </c>
      <c r="J20" s="195">
        <v>42664</v>
      </c>
    </row>
    <row r="21" spans="1:10" s="220" customFormat="1" x14ac:dyDescent="0.2">
      <c r="A21" s="217" t="s">
        <v>40</v>
      </c>
      <c r="B21" s="218">
        <v>1298</v>
      </c>
      <c r="C21" s="218">
        <v>18</v>
      </c>
      <c r="D21" s="190">
        <f t="shared" si="0"/>
        <v>1.386748844375963E-2</v>
      </c>
      <c r="E21" s="218">
        <v>1382</v>
      </c>
      <c r="F21" s="218">
        <v>76</v>
      </c>
      <c r="G21" s="190">
        <f t="shared" si="1"/>
        <v>5.4992764109985527E-2</v>
      </c>
      <c r="H21" s="189">
        <f t="shared" si="2"/>
        <v>2680</v>
      </c>
      <c r="I21" s="218">
        <v>106780920</v>
      </c>
      <c r="J21" s="218">
        <v>2108376</v>
      </c>
    </row>
    <row r="22" spans="1:10" x14ac:dyDescent="0.2">
      <c r="A22" s="217" t="s">
        <v>41</v>
      </c>
      <c r="B22" s="195">
        <v>4</v>
      </c>
      <c r="C22" s="195">
        <v>0</v>
      </c>
      <c r="D22" s="190">
        <f t="shared" si="0"/>
        <v>0</v>
      </c>
      <c r="E22" s="195">
        <v>47</v>
      </c>
      <c r="F22" s="195">
        <v>1</v>
      </c>
      <c r="G22" s="190">
        <f t="shared" si="1"/>
        <v>2.1276595744680851E-2</v>
      </c>
      <c r="H22" s="189">
        <f t="shared" si="2"/>
        <v>51</v>
      </c>
      <c r="I22" s="195">
        <v>18790</v>
      </c>
      <c r="J22" s="195">
        <v>348</v>
      </c>
    </row>
    <row r="23" spans="1:10" x14ac:dyDescent="0.2">
      <c r="A23" s="217" t="s">
        <v>42</v>
      </c>
      <c r="B23" s="195">
        <v>34</v>
      </c>
      <c r="C23" s="195">
        <v>14</v>
      </c>
      <c r="D23" s="190"/>
      <c r="E23" s="195">
        <v>6</v>
      </c>
      <c r="F23" s="195">
        <v>0</v>
      </c>
      <c r="G23" s="190">
        <f t="shared" si="1"/>
        <v>0</v>
      </c>
      <c r="H23" s="189">
        <f t="shared" si="2"/>
        <v>40</v>
      </c>
      <c r="I23" s="195">
        <v>1398084</v>
      </c>
      <c r="J23" s="195">
        <v>22074.63</v>
      </c>
    </row>
    <row r="24" spans="1:10" x14ac:dyDescent="0.2">
      <c r="A24" s="217" t="s">
        <v>43</v>
      </c>
      <c r="B24" s="195">
        <v>1</v>
      </c>
      <c r="C24" s="195">
        <v>0</v>
      </c>
      <c r="D24" s="190">
        <f t="shared" ref="D24:D55" si="3">IF(OR((B24=0),(B24="")),"",(C24/B24))</f>
        <v>0</v>
      </c>
      <c r="E24" s="195">
        <v>2</v>
      </c>
      <c r="F24" s="195">
        <v>0</v>
      </c>
      <c r="G24" s="190">
        <f t="shared" si="1"/>
        <v>0</v>
      </c>
      <c r="H24" s="189">
        <f t="shared" si="2"/>
        <v>3</v>
      </c>
      <c r="I24" s="195">
        <v>0</v>
      </c>
      <c r="J24" s="195">
        <v>0</v>
      </c>
    </row>
    <row r="25" spans="1:10" x14ac:dyDescent="0.2">
      <c r="A25" s="217" t="s">
        <v>44</v>
      </c>
      <c r="B25" s="195">
        <v>1</v>
      </c>
      <c r="C25" s="195">
        <v>0</v>
      </c>
      <c r="D25" s="190">
        <f t="shared" si="3"/>
        <v>0</v>
      </c>
      <c r="E25" s="195">
        <v>3</v>
      </c>
      <c r="F25" s="195">
        <v>0</v>
      </c>
      <c r="G25" s="190">
        <f t="shared" si="1"/>
        <v>0</v>
      </c>
      <c r="H25" s="189">
        <f t="shared" si="2"/>
        <v>4</v>
      </c>
      <c r="I25" s="195">
        <v>425000</v>
      </c>
      <c r="J25" s="195">
        <v>8164.68</v>
      </c>
    </row>
    <row r="26" spans="1:10" x14ac:dyDescent="0.2">
      <c r="A26" s="217" t="s">
        <v>45</v>
      </c>
      <c r="B26" s="195">
        <v>6</v>
      </c>
      <c r="C26" s="195">
        <v>0</v>
      </c>
      <c r="D26" s="190">
        <f t="shared" si="3"/>
        <v>0</v>
      </c>
      <c r="E26" s="195">
        <v>1</v>
      </c>
      <c r="F26" s="195">
        <v>0</v>
      </c>
      <c r="G26" s="190">
        <f t="shared" si="1"/>
        <v>0</v>
      </c>
      <c r="H26" s="189">
        <f t="shared" si="2"/>
        <v>7</v>
      </c>
      <c r="I26" s="195">
        <v>0</v>
      </c>
      <c r="J26" s="195">
        <v>0</v>
      </c>
    </row>
    <row r="27" spans="1:10" x14ac:dyDescent="0.2">
      <c r="A27" s="217" t="s">
        <v>46</v>
      </c>
      <c r="B27" s="195">
        <v>0</v>
      </c>
      <c r="C27" s="195">
        <v>0</v>
      </c>
      <c r="D27" s="190" t="str">
        <f t="shared" si="3"/>
        <v/>
      </c>
      <c r="E27" s="195">
        <v>0</v>
      </c>
      <c r="F27" s="195">
        <v>0</v>
      </c>
      <c r="G27" s="190" t="str">
        <f t="shared" si="1"/>
        <v/>
      </c>
      <c r="H27" s="189">
        <f t="shared" si="2"/>
        <v>0</v>
      </c>
      <c r="I27" s="195">
        <v>0</v>
      </c>
      <c r="J27" s="195">
        <v>0</v>
      </c>
    </row>
    <row r="28" spans="1:10" x14ac:dyDescent="0.2">
      <c r="A28" s="217" t="s">
        <v>47</v>
      </c>
      <c r="B28" s="195">
        <v>0</v>
      </c>
      <c r="C28" s="195">
        <v>0</v>
      </c>
      <c r="D28" s="190" t="str">
        <f t="shared" si="3"/>
        <v/>
      </c>
      <c r="E28" s="195">
        <v>28</v>
      </c>
      <c r="F28" s="195">
        <v>0</v>
      </c>
      <c r="G28" s="190">
        <f t="shared" si="1"/>
        <v>0</v>
      </c>
      <c r="H28" s="189">
        <f t="shared" si="2"/>
        <v>28</v>
      </c>
      <c r="I28" s="195">
        <v>0</v>
      </c>
      <c r="J28" s="195">
        <v>0</v>
      </c>
    </row>
    <row r="29" spans="1:10" x14ac:dyDescent="0.2">
      <c r="A29" s="217" t="s">
        <v>48</v>
      </c>
      <c r="B29" s="195">
        <v>2</v>
      </c>
      <c r="C29" s="195">
        <v>2</v>
      </c>
      <c r="D29" s="190">
        <f t="shared" si="3"/>
        <v>1</v>
      </c>
      <c r="E29" s="195">
        <v>0</v>
      </c>
      <c r="F29" s="195">
        <v>1</v>
      </c>
      <c r="G29" s="190" t="str">
        <f t="shared" si="1"/>
        <v/>
      </c>
      <c r="H29" s="189">
        <f t="shared" si="2"/>
        <v>2</v>
      </c>
      <c r="I29" s="195">
        <v>50000</v>
      </c>
      <c r="J29" s="195">
        <v>963.52</v>
      </c>
    </row>
    <row r="30" spans="1:10" x14ac:dyDescent="0.2">
      <c r="A30" s="217" t="s">
        <v>49</v>
      </c>
      <c r="B30" s="195">
        <v>0</v>
      </c>
      <c r="C30" s="195">
        <v>0</v>
      </c>
      <c r="D30" s="190" t="str">
        <f t="shared" si="3"/>
        <v/>
      </c>
      <c r="E30" s="195">
        <v>14</v>
      </c>
      <c r="F30" s="195">
        <v>0</v>
      </c>
      <c r="G30" s="190">
        <f t="shared" si="1"/>
        <v>0</v>
      </c>
      <c r="H30" s="189">
        <f t="shared" si="2"/>
        <v>14</v>
      </c>
      <c r="I30" s="195">
        <v>0</v>
      </c>
      <c r="J30" s="195">
        <v>0</v>
      </c>
    </row>
    <row r="31" spans="1:10" x14ac:dyDescent="0.2">
      <c r="A31" s="217" t="s">
        <v>50</v>
      </c>
      <c r="B31" s="195">
        <v>13</v>
      </c>
      <c r="C31" s="195">
        <v>9</v>
      </c>
      <c r="D31" s="190">
        <f t="shared" si="3"/>
        <v>0.69230769230769229</v>
      </c>
      <c r="E31" s="195">
        <v>12</v>
      </c>
      <c r="F31" s="195">
        <v>1</v>
      </c>
      <c r="G31" s="190">
        <f t="shared" si="1"/>
        <v>8.3333333333333329E-2</v>
      </c>
      <c r="H31" s="189">
        <f t="shared" si="2"/>
        <v>25</v>
      </c>
      <c r="I31" s="195">
        <v>3806130</v>
      </c>
      <c r="J31" s="195">
        <v>84855</v>
      </c>
    </row>
    <row r="32" spans="1:10" x14ac:dyDescent="0.2">
      <c r="A32" s="217" t="s">
        <v>51</v>
      </c>
      <c r="B32" s="195">
        <v>16</v>
      </c>
      <c r="C32" s="195">
        <v>0</v>
      </c>
      <c r="D32" s="190">
        <f t="shared" si="3"/>
        <v>0</v>
      </c>
      <c r="E32" s="195">
        <v>49</v>
      </c>
      <c r="F32" s="195">
        <v>2</v>
      </c>
      <c r="G32" s="190">
        <f t="shared" si="1"/>
        <v>4.0816326530612242E-2</v>
      </c>
      <c r="H32" s="189">
        <f t="shared" si="2"/>
        <v>65</v>
      </c>
      <c r="I32" s="195">
        <v>72256</v>
      </c>
      <c r="J32" s="195">
        <v>1412</v>
      </c>
    </row>
    <row r="33" spans="1:10" x14ac:dyDescent="0.2">
      <c r="A33" s="217" t="s">
        <v>52</v>
      </c>
      <c r="B33" s="195">
        <v>31</v>
      </c>
      <c r="C33" s="195">
        <v>31</v>
      </c>
      <c r="D33" s="190">
        <f t="shared" si="3"/>
        <v>1</v>
      </c>
      <c r="E33" s="195">
        <v>19</v>
      </c>
      <c r="F33" s="195">
        <v>1</v>
      </c>
      <c r="G33" s="190">
        <f t="shared" si="1"/>
        <v>5.2631578947368418E-2</v>
      </c>
      <c r="H33" s="189">
        <f t="shared" si="2"/>
        <v>50</v>
      </c>
      <c r="I33" s="195">
        <v>1118155</v>
      </c>
      <c r="J33" s="195">
        <v>28525.32</v>
      </c>
    </row>
    <row r="34" spans="1:10" x14ac:dyDescent="0.2">
      <c r="A34" s="217" t="s">
        <v>53</v>
      </c>
      <c r="B34" s="195">
        <v>1651</v>
      </c>
      <c r="C34" s="195">
        <v>1585</v>
      </c>
      <c r="D34" s="190">
        <f t="shared" si="3"/>
        <v>0.96002422774076313</v>
      </c>
      <c r="E34" s="195">
        <v>2139</v>
      </c>
      <c r="F34" s="195">
        <v>1101</v>
      </c>
      <c r="G34" s="190">
        <f t="shared" si="1"/>
        <v>0.51472650771388495</v>
      </c>
      <c r="H34" s="189">
        <f t="shared" si="2"/>
        <v>3790</v>
      </c>
      <c r="I34" s="195">
        <v>318391809</v>
      </c>
      <c r="J34" s="195">
        <v>7681481.25</v>
      </c>
    </row>
    <row r="35" spans="1:10" x14ac:dyDescent="0.2">
      <c r="A35" s="217" t="s">
        <v>54</v>
      </c>
      <c r="B35" s="195">
        <v>81</v>
      </c>
      <c r="C35" s="195">
        <v>80</v>
      </c>
      <c r="D35" s="190">
        <f t="shared" si="3"/>
        <v>0.98765432098765427</v>
      </c>
      <c r="E35" s="195">
        <v>1</v>
      </c>
      <c r="F35" s="195">
        <v>0</v>
      </c>
      <c r="G35" s="190">
        <f t="shared" si="1"/>
        <v>0</v>
      </c>
      <c r="H35" s="189">
        <f t="shared" si="2"/>
        <v>82</v>
      </c>
      <c r="I35" s="195">
        <v>1488265</v>
      </c>
      <c r="J35" s="195">
        <v>23983.040000000001</v>
      </c>
    </row>
    <row r="36" spans="1:10" x14ac:dyDescent="0.2">
      <c r="A36" s="217" t="s">
        <v>55</v>
      </c>
      <c r="B36" s="195">
        <v>21</v>
      </c>
      <c r="C36" s="195">
        <v>4</v>
      </c>
      <c r="D36" s="190">
        <f t="shared" si="3"/>
        <v>0.19047619047619047</v>
      </c>
      <c r="E36" s="195">
        <v>109</v>
      </c>
      <c r="F36" s="195">
        <v>4</v>
      </c>
      <c r="G36" s="190"/>
      <c r="H36" s="189">
        <f t="shared" si="2"/>
        <v>130</v>
      </c>
      <c r="I36" s="195">
        <v>647202</v>
      </c>
      <c r="J36" s="195">
        <v>11999</v>
      </c>
    </row>
    <row r="37" spans="1:10" x14ac:dyDescent="0.2">
      <c r="A37" s="217" t="s">
        <v>56</v>
      </c>
      <c r="B37" s="195">
        <v>0</v>
      </c>
      <c r="C37" s="195">
        <v>0</v>
      </c>
      <c r="D37" s="190" t="str">
        <f t="shared" si="3"/>
        <v/>
      </c>
      <c r="E37" s="195">
        <v>7</v>
      </c>
      <c r="F37" s="195">
        <v>0</v>
      </c>
      <c r="G37" s="190">
        <f>IF(OR((E37=0),(E37="")),"",(F37/E37))</f>
        <v>0</v>
      </c>
      <c r="H37" s="189">
        <f t="shared" si="2"/>
        <v>7</v>
      </c>
      <c r="I37" s="195">
        <v>0</v>
      </c>
      <c r="J37" s="195">
        <v>0</v>
      </c>
    </row>
    <row r="38" spans="1:10" x14ac:dyDescent="0.2">
      <c r="A38" s="217" t="s">
        <v>57</v>
      </c>
      <c r="B38" s="195">
        <v>23</v>
      </c>
      <c r="C38" s="218">
        <v>14</v>
      </c>
      <c r="D38" s="190">
        <f t="shared" si="3"/>
        <v>0.60869565217391308</v>
      </c>
      <c r="E38" s="195">
        <v>23</v>
      </c>
      <c r="F38" s="195">
        <v>14</v>
      </c>
      <c r="G38" s="190">
        <f>IF(OR((E38=0),(E38="")),"",(F38/E38))</f>
        <v>0.60869565217391308</v>
      </c>
      <c r="H38" s="189">
        <f t="shared" si="2"/>
        <v>46</v>
      </c>
      <c r="I38" s="195">
        <v>424808</v>
      </c>
      <c r="J38" s="195">
        <v>4249.08</v>
      </c>
    </row>
    <row r="39" spans="1:10" x14ac:dyDescent="0.2">
      <c r="A39" s="217" t="s">
        <v>58</v>
      </c>
      <c r="B39" s="195">
        <v>0</v>
      </c>
      <c r="C39" s="195">
        <v>0</v>
      </c>
      <c r="D39" s="190" t="str">
        <f t="shared" si="3"/>
        <v/>
      </c>
      <c r="E39" s="195">
        <v>0</v>
      </c>
      <c r="F39" s="195">
        <v>0</v>
      </c>
      <c r="G39" s="190" t="str">
        <f>IF(OR((E39=0),(E39="")),"",(F39/E39))</f>
        <v/>
      </c>
      <c r="H39" s="189">
        <f t="shared" si="2"/>
        <v>0</v>
      </c>
      <c r="I39" s="195">
        <v>0</v>
      </c>
      <c r="J39" s="195">
        <v>0</v>
      </c>
    </row>
    <row r="40" spans="1:10" x14ac:dyDescent="0.2">
      <c r="A40" s="217" t="s">
        <v>59</v>
      </c>
      <c r="B40" s="195">
        <v>25</v>
      </c>
      <c r="C40" s="195">
        <v>5</v>
      </c>
      <c r="D40" s="190">
        <f t="shared" si="3"/>
        <v>0.2</v>
      </c>
      <c r="E40" s="195">
        <v>53</v>
      </c>
      <c r="F40" s="195">
        <v>4</v>
      </c>
      <c r="G40" s="190">
        <f>IF(OR((E40=0),(E40="")),"",(F40/E40))</f>
        <v>7.5471698113207544E-2</v>
      </c>
      <c r="H40" s="189">
        <f t="shared" si="2"/>
        <v>78</v>
      </c>
      <c r="I40" s="195">
        <v>1390969</v>
      </c>
      <c r="J40" s="195">
        <v>23412.45</v>
      </c>
    </row>
    <row r="41" spans="1:10" x14ac:dyDescent="0.2">
      <c r="A41" s="217" t="s">
        <v>60</v>
      </c>
      <c r="B41" s="195">
        <v>45</v>
      </c>
      <c r="C41" s="195">
        <v>13</v>
      </c>
      <c r="D41" s="190">
        <f t="shared" si="3"/>
        <v>0.28888888888888886</v>
      </c>
      <c r="E41" s="195">
        <v>610</v>
      </c>
      <c r="F41" s="195">
        <v>31</v>
      </c>
      <c r="G41" s="190"/>
      <c r="H41" s="189">
        <f t="shared" si="2"/>
        <v>655</v>
      </c>
      <c r="I41" s="195">
        <v>18949600</v>
      </c>
      <c r="J41" s="195">
        <v>382158.5</v>
      </c>
    </row>
    <row r="42" spans="1:10" x14ac:dyDescent="0.2">
      <c r="A42" s="217" t="s">
        <v>61</v>
      </c>
      <c r="B42" s="195">
        <v>1</v>
      </c>
      <c r="C42" s="195">
        <v>0</v>
      </c>
      <c r="D42" s="190">
        <f t="shared" si="3"/>
        <v>0</v>
      </c>
      <c r="E42" s="195">
        <v>46</v>
      </c>
      <c r="F42" s="195">
        <v>5</v>
      </c>
      <c r="G42" s="190">
        <f t="shared" ref="G42:G73" si="4">IF(OR((E42=0),(E42="")),"",(F42/E42))</f>
        <v>0.10869565217391304</v>
      </c>
      <c r="H42" s="189">
        <f t="shared" si="2"/>
        <v>47</v>
      </c>
      <c r="I42" s="195">
        <v>410752</v>
      </c>
      <c r="J42" s="195">
        <v>8008.84</v>
      </c>
    </row>
    <row r="43" spans="1:10" x14ac:dyDescent="0.2">
      <c r="A43" s="217" t="s">
        <v>62</v>
      </c>
      <c r="B43" s="195">
        <v>9</v>
      </c>
      <c r="C43" s="195">
        <v>0</v>
      </c>
      <c r="D43" s="190">
        <f t="shared" si="3"/>
        <v>0</v>
      </c>
      <c r="E43" s="195">
        <v>0</v>
      </c>
      <c r="F43" s="195">
        <v>0</v>
      </c>
      <c r="G43" s="190" t="str">
        <f t="shared" si="4"/>
        <v/>
      </c>
      <c r="H43" s="189">
        <f t="shared" si="2"/>
        <v>9</v>
      </c>
      <c r="I43" s="195">
        <v>0</v>
      </c>
      <c r="J43" s="195">
        <v>0</v>
      </c>
    </row>
    <row r="44" spans="1:10" x14ac:dyDescent="0.2">
      <c r="A44" s="217" t="s">
        <v>63</v>
      </c>
      <c r="B44" s="195">
        <v>0</v>
      </c>
      <c r="C44" s="195">
        <v>0</v>
      </c>
      <c r="D44" s="190" t="str">
        <f t="shared" si="3"/>
        <v/>
      </c>
      <c r="E44" s="195">
        <v>0</v>
      </c>
      <c r="F44" s="195">
        <v>0</v>
      </c>
      <c r="G44" s="190" t="str">
        <f t="shared" si="4"/>
        <v/>
      </c>
      <c r="H44" s="189">
        <f t="shared" si="2"/>
        <v>0</v>
      </c>
      <c r="I44" s="195">
        <v>0</v>
      </c>
      <c r="J44" s="195">
        <v>0</v>
      </c>
    </row>
    <row r="45" spans="1:10" x14ac:dyDescent="0.2">
      <c r="A45" s="217" t="s">
        <v>64</v>
      </c>
      <c r="B45" s="195">
        <v>0</v>
      </c>
      <c r="C45" s="195">
        <v>0</v>
      </c>
      <c r="D45" s="190" t="str">
        <f t="shared" si="3"/>
        <v/>
      </c>
      <c r="E45" s="195">
        <v>0</v>
      </c>
      <c r="F45" s="195">
        <v>0</v>
      </c>
      <c r="G45" s="190" t="str">
        <f t="shared" si="4"/>
        <v/>
      </c>
      <c r="H45" s="189">
        <f t="shared" si="2"/>
        <v>0</v>
      </c>
      <c r="I45" s="195">
        <v>0</v>
      </c>
      <c r="J45" s="195">
        <v>0</v>
      </c>
    </row>
    <row r="46" spans="1:10" x14ac:dyDescent="0.2">
      <c r="A46" s="217" t="s">
        <v>65</v>
      </c>
      <c r="B46" s="195">
        <v>22</v>
      </c>
      <c r="C46" s="195">
        <v>2</v>
      </c>
      <c r="D46" s="190">
        <f t="shared" si="3"/>
        <v>9.0909090909090912E-2</v>
      </c>
      <c r="E46" s="195">
        <v>173</v>
      </c>
      <c r="F46" s="195">
        <v>0</v>
      </c>
      <c r="G46" s="190">
        <f t="shared" si="4"/>
        <v>0</v>
      </c>
      <c r="H46" s="189">
        <f t="shared" si="2"/>
        <v>195</v>
      </c>
      <c r="I46" s="195">
        <v>442505</v>
      </c>
      <c r="J46" s="195">
        <v>7750</v>
      </c>
    </row>
    <row r="47" spans="1:10" x14ac:dyDescent="0.2">
      <c r="A47" s="217" t="s">
        <v>66</v>
      </c>
      <c r="B47" s="195">
        <v>133</v>
      </c>
      <c r="C47" s="195">
        <v>8</v>
      </c>
      <c r="D47" s="190">
        <f t="shared" si="3"/>
        <v>6.0150375939849621E-2</v>
      </c>
      <c r="E47" s="195">
        <v>68</v>
      </c>
      <c r="F47" s="195">
        <v>0</v>
      </c>
      <c r="G47" s="190">
        <f t="shared" si="4"/>
        <v>0</v>
      </c>
      <c r="H47" s="189">
        <f t="shared" si="2"/>
        <v>201</v>
      </c>
      <c r="I47" s="195">
        <v>256077</v>
      </c>
      <c r="J47" s="195">
        <v>5144.1899999999996</v>
      </c>
    </row>
    <row r="48" spans="1:10" x14ac:dyDescent="0.2">
      <c r="A48" s="217" t="s">
        <v>67</v>
      </c>
      <c r="B48" s="195">
        <v>7</v>
      </c>
      <c r="C48" s="195">
        <v>1</v>
      </c>
      <c r="D48" s="190">
        <f t="shared" si="3"/>
        <v>0.14285714285714285</v>
      </c>
      <c r="E48" s="195">
        <v>48</v>
      </c>
      <c r="F48" s="195">
        <v>0</v>
      </c>
      <c r="G48" s="190">
        <f t="shared" si="4"/>
        <v>0</v>
      </c>
      <c r="H48" s="189">
        <v>36</v>
      </c>
      <c r="I48" s="195">
        <v>25000</v>
      </c>
      <c r="J48" s="195">
        <v>433</v>
      </c>
    </row>
    <row r="49" spans="1:10" x14ac:dyDescent="0.2">
      <c r="A49" s="217" t="s">
        <v>68</v>
      </c>
      <c r="B49" s="195">
        <v>28</v>
      </c>
      <c r="C49" s="195">
        <v>1</v>
      </c>
      <c r="D49" s="190">
        <f t="shared" si="3"/>
        <v>3.5714285714285712E-2</v>
      </c>
      <c r="E49" s="195">
        <v>77</v>
      </c>
      <c r="F49" s="195">
        <v>2</v>
      </c>
      <c r="G49" s="190">
        <f t="shared" si="4"/>
        <v>2.5974025974025976E-2</v>
      </c>
      <c r="H49" s="189">
        <f t="shared" ref="H49:H72" si="5">(B49+E49)</f>
        <v>105</v>
      </c>
      <c r="I49" s="195">
        <v>4820831</v>
      </c>
      <c r="J49" s="195">
        <v>66370</v>
      </c>
    </row>
    <row r="50" spans="1:10" x14ac:dyDescent="0.2">
      <c r="A50" s="217" t="s">
        <v>69</v>
      </c>
      <c r="B50" s="195">
        <v>0</v>
      </c>
      <c r="C50" s="195">
        <v>0</v>
      </c>
      <c r="D50" s="190" t="str">
        <f t="shared" si="3"/>
        <v/>
      </c>
      <c r="E50" s="195">
        <v>36</v>
      </c>
      <c r="F50" s="195">
        <v>7</v>
      </c>
      <c r="G50" s="190">
        <f t="shared" si="4"/>
        <v>0.19444444444444445</v>
      </c>
      <c r="H50" s="189">
        <f t="shared" si="5"/>
        <v>36</v>
      </c>
      <c r="I50" s="195">
        <v>194779</v>
      </c>
      <c r="J50" s="195">
        <v>3617.4</v>
      </c>
    </row>
    <row r="51" spans="1:10" x14ac:dyDescent="0.2">
      <c r="A51" s="217" t="s">
        <v>70</v>
      </c>
      <c r="B51" s="195">
        <v>27</v>
      </c>
      <c r="C51" s="195">
        <v>6</v>
      </c>
      <c r="D51" s="190">
        <f t="shared" si="3"/>
        <v>0.22222222222222221</v>
      </c>
      <c r="E51" s="195">
        <v>15</v>
      </c>
      <c r="F51" s="195">
        <v>7</v>
      </c>
      <c r="G51" s="190">
        <f t="shared" si="4"/>
        <v>0.46666666666666667</v>
      </c>
      <c r="H51" s="189">
        <f t="shared" si="5"/>
        <v>42</v>
      </c>
      <c r="I51" s="195">
        <v>4074300</v>
      </c>
      <c r="J51" s="195">
        <v>50799</v>
      </c>
    </row>
    <row r="52" spans="1:10" x14ac:dyDescent="0.2">
      <c r="A52" s="217" t="s">
        <v>71</v>
      </c>
      <c r="B52" s="195">
        <v>0</v>
      </c>
      <c r="C52" s="195">
        <v>0</v>
      </c>
      <c r="D52" s="190" t="str">
        <f t="shared" si="3"/>
        <v/>
      </c>
      <c r="E52" s="195">
        <v>17</v>
      </c>
      <c r="F52" s="195">
        <v>12</v>
      </c>
      <c r="G52" s="190">
        <f t="shared" si="4"/>
        <v>0.70588235294117652</v>
      </c>
      <c r="H52" s="189">
        <f t="shared" si="5"/>
        <v>17</v>
      </c>
      <c r="I52" s="195">
        <v>2597815</v>
      </c>
      <c r="J52" s="195">
        <v>2597815</v>
      </c>
    </row>
    <row r="53" spans="1:10" x14ac:dyDescent="0.2">
      <c r="A53" s="217" t="s">
        <v>72</v>
      </c>
      <c r="B53" s="195">
        <v>18</v>
      </c>
      <c r="C53" s="195">
        <v>1</v>
      </c>
      <c r="D53" s="190">
        <f t="shared" si="3"/>
        <v>5.5555555555555552E-2</v>
      </c>
      <c r="E53" s="195">
        <v>1600</v>
      </c>
      <c r="F53" s="195">
        <v>225</v>
      </c>
      <c r="G53" s="190">
        <f t="shared" si="4"/>
        <v>0.140625</v>
      </c>
      <c r="H53" s="189">
        <f t="shared" si="5"/>
        <v>1618</v>
      </c>
      <c r="I53" s="195">
        <v>61039234</v>
      </c>
      <c r="J53" s="195">
        <v>1206397</v>
      </c>
    </row>
    <row r="54" spans="1:10" x14ac:dyDescent="0.2">
      <c r="A54" s="217" t="s">
        <v>73</v>
      </c>
      <c r="B54" s="195">
        <v>18</v>
      </c>
      <c r="C54" s="195">
        <v>3</v>
      </c>
      <c r="D54" s="190">
        <f t="shared" si="3"/>
        <v>0.16666666666666666</v>
      </c>
      <c r="E54" s="195">
        <v>110</v>
      </c>
      <c r="F54" s="195">
        <v>3</v>
      </c>
      <c r="G54" s="190">
        <f t="shared" si="4"/>
        <v>2.7272727272727271E-2</v>
      </c>
      <c r="H54" s="189">
        <f t="shared" si="5"/>
        <v>128</v>
      </c>
      <c r="I54" s="195">
        <v>10676776</v>
      </c>
      <c r="J54" s="195">
        <v>174261</v>
      </c>
    </row>
    <row r="55" spans="1:10" x14ac:dyDescent="0.2">
      <c r="A55" s="217" t="s">
        <v>74</v>
      </c>
      <c r="B55" s="195">
        <v>324</v>
      </c>
      <c r="C55" s="195">
        <v>185</v>
      </c>
      <c r="D55" s="190">
        <f t="shared" si="3"/>
        <v>0.57098765432098764</v>
      </c>
      <c r="E55" s="195">
        <v>2873</v>
      </c>
      <c r="F55" s="195">
        <v>1012</v>
      </c>
      <c r="G55" s="190">
        <f t="shared" si="4"/>
        <v>0.35224504002784546</v>
      </c>
      <c r="H55" s="189">
        <f t="shared" si="5"/>
        <v>3197</v>
      </c>
      <c r="I55" s="195">
        <v>249327685</v>
      </c>
      <c r="J55" s="195">
        <v>5277253</v>
      </c>
    </row>
    <row r="56" spans="1:10" x14ac:dyDescent="0.2">
      <c r="A56" s="217" t="s">
        <v>75</v>
      </c>
      <c r="B56" s="195">
        <v>419</v>
      </c>
      <c r="C56" s="195">
        <v>7</v>
      </c>
      <c r="D56" s="190">
        <f t="shared" ref="D56:D73" si="6">IF(OR((B56=0),(B56="")),"",(C56/B56))</f>
        <v>1.6706443914081145E-2</v>
      </c>
      <c r="E56" s="195">
        <v>284</v>
      </c>
      <c r="F56" s="195">
        <v>0</v>
      </c>
      <c r="G56" s="190">
        <f t="shared" si="4"/>
        <v>0</v>
      </c>
      <c r="H56" s="189">
        <f t="shared" si="5"/>
        <v>703</v>
      </c>
      <c r="I56" s="195">
        <v>627500</v>
      </c>
      <c r="J56" s="195">
        <v>12828.66</v>
      </c>
    </row>
    <row r="57" spans="1:10" x14ac:dyDescent="0.2">
      <c r="A57" s="217" t="s">
        <v>76</v>
      </c>
      <c r="B57" s="195">
        <v>162</v>
      </c>
      <c r="C57" s="195">
        <v>49</v>
      </c>
      <c r="D57" s="190">
        <f t="shared" si="6"/>
        <v>0.30246913580246915</v>
      </c>
      <c r="E57" s="195">
        <v>652</v>
      </c>
      <c r="F57" s="195">
        <v>81</v>
      </c>
      <c r="G57" s="190">
        <f t="shared" si="4"/>
        <v>0.12423312883435583</v>
      </c>
      <c r="H57" s="189">
        <f t="shared" si="5"/>
        <v>814</v>
      </c>
      <c r="I57" s="195">
        <v>8885180</v>
      </c>
      <c r="J57" s="195">
        <v>198917.46</v>
      </c>
    </row>
    <row r="58" spans="1:10" x14ac:dyDescent="0.2">
      <c r="A58" s="217" t="s">
        <v>77</v>
      </c>
      <c r="B58" s="195">
        <v>13</v>
      </c>
      <c r="C58" s="195">
        <v>4</v>
      </c>
      <c r="D58" s="190">
        <f t="shared" si="6"/>
        <v>0.30769230769230771</v>
      </c>
      <c r="E58" s="195">
        <v>74</v>
      </c>
      <c r="F58" s="195">
        <v>50</v>
      </c>
      <c r="G58" s="190">
        <f t="shared" si="4"/>
        <v>0.67567567567567566</v>
      </c>
      <c r="H58" s="189">
        <f t="shared" si="5"/>
        <v>87</v>
      </c>
      <c r="I58" s="195">
        <v>7967920</v>
      </c>
      <c r="J58" s="195">
        <v>153239</v>
      </c>
    </row>
    <row r="59" spans="1:10" x14ac:dyDescent="0.2">
      <c r="A59" s="217" t="s">
        <v>78</v>
      </c>
      <c r="B59" s="195">
        <v>0</v>
      </c>
      <c r="C59" s="195">
        <v>0</v>
      </c>
      <c r="D59" s="190" t="str">
        <f t="shared" si="6"/>
        <v/>
      </c>
      <c r="E59" s="195">
        <v>5</v>
      </c>
      <c r="F59" s="195">
        <v>2</v>
      </c>
      <c r="G59" s="190">
        <f t="shared" si="4"/>
        <v>0.4</v>
      </c>
      <c r="H59" s="189">
        <f t="shared" si="5"/>
        <v>5</v>
      </c>
      <c r="I59" s="195">
        <v>741933</v>
      </c>
      <c r="J59" s="195">
        <v>19230</v>
      </c>
    </row>
    <row r="60" spans="1:10" x14ac:dyDescent="0.2">
      <c r="A60" s="217" t="s">
        <v>79</v>
      </c>
      <c r="B60" s="195">
        <v>15</v>
      </c>
      <c r="C60" s="195">
        <v>8</v>
      </c>
      <c r="D60" s="190">
        <f t="shared" si="6"/>
        <v>0.53333333333333333</v>
      </c>
      <c r="E60" s="195">
        <v>75</v>
      </c>
      <c r="F60" s="195">
        <v>8</v>
      </c>
      <c r="G60" s="190">
        <f t="shared" si="4"/>
        <v>0.10666666666666667</v>
      </c>
      <c r="H60" s="189">
        <f t="shared" si="5"/>
        <v>90</v>
      </c>
      <c r="I60" s="195">
        <v>4365500</v>
      </c>
      <c r="J60" s="195">
        <v>74863</v>
      </c>
    </row>
    <row r="61" spans="1:10" x14ac:dyDescent="0.2">
      <c r="A61" s="217" t="s">
        <v>80</v>
      </c>
      <c r="B61" s="195">
        <v>12</v>
      </c>
      <c r="C61" s="195">
        <v>2</v>
      </c>
      <c r="D61" s="190">
        <f t="shared" si="6"/>
        <v>0.16666666666666666</v>
      </c>
      <c r="E61" s="195">
        <v>67</v>
      </c>
      <c r="F61" s="195">
        <v>9</v>
      </c>
      <c r="G61" s="190">
        <f t="shared" si="4"/>
        <v>0.13432835820895522</v>
      </c>
      <c r="H61" s="189">
        <f t="shared" si="5"/>
        <v>79</v>
      </c>
      <c r="I61" s="195">
        <v>9638261</v>
      </c>
      <c r="J61" s="195">
        <v>271954</v>
      </c>
    </row>
    <row r="62" spans="1:10" x14ac:dyDescent="0.2">
      <c r="A62" s="217" t="s">
        <v>81</v>
      </c>
      <c r="B62" s="195">
        <v>0</v>
      </c>
      <c r="C62" s="195">
        <v>0</v>
      </c>
      <c r="D62" s="190" t="str">
        <f t="shared" si="6"/>
        <v/>
      </c>
      <c r="E62" s="195">
        <v>81</v>
      </c>
      <c r="F62" s="195">
        <v>1</v>
      </c>
      <c r="G62" s="190">
        <f t="shared" si="4"/>
        <v>1.2345679012345678E-2</v>
      </c>
      <c r="H62" s="189">
        <f t="shared" si="5"/>
        <v>81</v>
      </c>
      <c r="I62" s="195">
        <v>963307</v>
      </c>
      <c r="J62" s="195">
        <v>27943.08</v>
      </c>
    </row>
    <row r="63" spans="1:10" x14ac:dyDescent="0.2">
      <c r="A63" s="217" t="s">
        <v>82</v>
      </c>
      <c r="B63" s="195">
        <v>17</v>
      </c>
      <c r="C63" s="195">
        <v>4</v>
      </c>
      <c r="D63" s="190">
        <f t="shared" si="6"/>
        <v>0.23529411764705882</v>
      </c>
      <c r="E63" s="195">
        <v>558</v>
      </c>
      <c r="F63" s="195">
        <v>5</v>
      </c>
      <c r="G63" s="190">
        <f t="shared" si="4"/>
        <v>8.9605734767025085E-3</v>
      </c>
      <c r="H63" s="189">
        <f t="shared" si="5"/>
        <v>575</v>
      </c>
      <c r="I63" s="195">
        <v>650251</v>
      </c>
      <c r="J63" s="195">
        <v>9450</v>
      </c>
    </row>
    <row r="64" spans="1:10" x14ac:dyDescent="0.2">
      <c r="A64" s="217" t="s">
        <v>83</v>
      </c>
      <c r="B64" s="195">
        <v>4</v>
      </c>
      <c r="C64" s="195">
        <v>0</v>
      </c>
      <c r="D64" s="190">
        <f t="shared" si="6"/>
        <v>0</v>
      </c>
      <c r="E64" s="195">
        <v>334</v>
      </c>
      <c r="F64" s="195">
        <v>35</v>
      </c>
      <c r="G64" s="190">
        <f t="shared" si="4"/>
        <v>0.10479041916167664</v>
      </c>
      <c r="H64" s="189">
        <f t="shared" si="5"/>
        <v>338</v>
      </c>
      <c r="I64" s="195">
        <v>16509092</v>
      </c>
      <c r="J64" s="195">
        <v>324241.3</v>
      </c>
    </row>
    <row r="65" spans="1:10" x14ac:dyDescent="0.2">
      <c r="A65" s="217" t="s">
        <v>84</v>
      </c>
      <c r="B65" s="195">
        <v>0</v>
      </c>
      <c r="C65" s="195">
        <v>0</v>
      </c>
      <c r="D65" s="190" t="str">
        <f t="shared" si="6"/>
        <v/>
      </c>
      <c r="E65" s="195">
        <v>6</v>
      </c>
      <c r="F65" s="195">
        <v>0</v>
      </c>
      <c r="G65" s="190">
        <f t="shared" si="4"/>
        <v>0</v>
      </c>
      <c r="H65" s="189">
        <f t="shared" si="5"/>
        <v>6</v>
      </c>
      <c r="I65" s="195">
        <v>0</v>
      </c>
      <c r="J65" s="195">
        <v>0</v>
      </c>
    </row>
    <row r="66" spans="1:10" x14ac:dyDescent="0.2">
      <c r="A66" s="217" t="s">
        <v>85</v>
      </c>
      <c r="B66" s="195">
        <v>13</v>
      </c>
      <c r="C66" s="195">
        <v>1</v>
      </c>
      <c r="D66" s="190">
        <f t="shared" si="6"/>
        <v>7.6923076923076927E-2</v>
      </c>
      <c r="E66" s="195">
        <v>6</v>
      </c>
      <c r="F66" s="195">
        <v>0</v>
      </c>
      <c r="G66" s="190">
        <f t="shared" si="4"/>
        <v>0</v>
      </c>
      <c r="H66" s="189">
        <f t="shared" si="5"/>
        <v>19</v>
      </c>
      <c r="I66" s="195">
        <v>25500</v>
      </c>
      <c r="J66" s="195">
        <v>468</v>
      </c>
    </row>
    <row r="67" spans="1:10" x14ac:dyDescent="0.2">
      <c r="A67" s="217" t="s">
        <v>86</v>
      </c>
      <c r="B67" s="195">
        <v>0</v>
      </c>
      <c r="C67" s="195">
        <v>0</v>
      </c>
      <c r="D67" s="190" t="str">
        <f t="shared" si="6"/>
        <v/>
      </c>
      <c r="E67" s="195">
        <v>0</v>
      </c>
      <c r="F67" s="195">
        <v>0</v>
      </c>
      <c r="G67" s="190" t="str">
        <f t="shared" si="4"/>
        <v/>
      </c>
      <c r="H67" s="189">
        <f t="shared" si="5"/>
        <v>0</v>
      </c>
      <c r="I67" s="195">
        <v>0</v>
      </c>
      <c r="J67" s="195">
        <v>0</v>
      </c>
    </row>
    <row r="68" spans="1:10" x14ac:dyDescent="0.2">
      <c r="A68" s="217" t="s">
        <v>87</v>
      </c>
      <c r="B68" s="195">
        <v>22</v>
      </c>
      <c r="C68" s="195">
        <v>20</v>
      </c>
      <c r="D68" s="190">
        <f t="shared" si="6"/>
        <v>0.90909090909090906</v>
      </c>
      <c r="E68" s="195">
        <v>22</v>
      </c>
      <c r="F68" s="195">
        <v>20</v>
      </c>
      <c r="G68" s="190">
        <f t="shared" si="4"/>
        <v>0.90909090909090906</v>
      </c>
      <c r="H68" s="189">
        <f t="shared" si="5"/>
        <v>44</v>
      </c>
      <c r="I68" s="195">
        <v>391286</v>
      </c>
      <c r="J68" s="195">
        <v>7818</v>
      </c>
    </row>
    <row r="69" spans="1:10" x14ac:dyDescent="0.2">
      <c r="A69" s="217" t="s">
        <v>88</v>
      </c>
      <c r="B69" s="195">
        <v>1616</v>
      </c>
      <c r="C69" s="195">
        <v>0</v>
      </c>
      <c r="D69" s="190">
        <f t="shared" si="6"/>
        <v>0</v>
      </c>
      <c r="E69" s="195">
        <v>702</v>
      </c>
      <c r="F69" s="195">
        <v>293</v>
      </c>
      <c r="G69" s="190">
        <f t="shared" si="4"/>
        <v>0.41737891737891736</v>
      </c>
      <c r="H69" s="189">
        <f t="shared" si="5"/>
        <v>2318</v>
      </c>
      <c r="I69" s="195">
        <v>37949671</v>
      </c>
      <c r="J69" s="195">
        <v>912528.39</v>
      </c>
    </row>
    <row r="70" spans="1:10" x14ac:dyDescent="0.2">
      <c r="A70" s="217" t="s">
        <v>89</v>
      </c>
      <c r="B70" s="195">
        <v>0</v>
      </c>
      <c r="C70" s="195">
        <v>0</v>
      </c>
      <c r="D70" s="190" t="str">
        <f t="shared" si="6"/>
        <v/>
      </c>
      <c r="E70" s="195">
        <v>0</v>
      </c>
      <c r="F70" s="195">
        <v>0</v>
      </c>
      <c r="G70" s="190" t="str">
        <f t="shared" si="4"/>
        <v/>
      </c>
      <c r="H70" s="189">
        <f t="shared" si="5"/>
        <v>0</v>
      </c>
      <c r="I70" s="195">
        <v>0</v>
      </c>
      <c r="J70" s="195">
        <v>0</v>
      </c>
    </row>
    <row r="71" spans="1:10" x14ac:dyDescent="0.2">
      <c r="A71" s="217" t="s">
        <v>90</v>
      </c>
      <c r="B71" s="195">
        <v>5</v>
      </c>
      <c r="C71" s="195">
        <v>4</v>
      </c>
      <c r="D71" s="190">
        <f t="shared" si="6"/>
        <v>0.8</v>
      </c>
      <c r="E71" s="195">
        <v>5</v>
      </c>
      <c r="F71" s="195">
        <v>0</v>
      </c>
      <c r="G71" s="190">
        <f t="shared" si="4"/>
        <v>0</v>
      </c>
      <c r="H71" s="189">
        <f t="shared" si="5"/>
        <v>10</v>
      </c>
      <c r="I71" s="195">
        <v>189568</v>
      </c>
      <c r="J71" s="195">
        <v>2413.08</v>
      </c>
    </row>
    <row r="72" spans="1:10" x14ac:dyDescent="0.2">
      <c r="A72" s="217" t="s">
        <v>91</v>
      </c>
      <c r="B72" s="195">
        <v>2</v>
      </c>
      <c r="C72" s="195">
        <v>0</v>
      </c>
      <c r="D72" s="190">
        <f t="shared" si="6"/>
        <v>0</v>
      </c>
      <c r="E72" s="195">
        <v>17</v>
      </c>
      <c r="F72" s="195">
        <v>0</v>
      </c>
      <c r="G72" s="190">
        <f t="shared" si="4"/>
        <v>0</v>
      </c>
      <c r="H72" s="189">
        <f t="shared" si="5"/>
        <v>19</v>
      </c>
      <c r="I72" s="195">
        <v>0</v>
      </c>
      <c r="J72" s="195">
        <v>0</v>
      </c>
    </row>
    <row r="73" spans="1:10" x14ac:dyDescent="0.2">
      <c r="A73" s="217" t="s">
        <v>92</v>
      </c>
      <c r="B73" s="192">
        <f>SUM(B4:B72)</f>
        <v>17842</v>
      </c>
      <c r="C73" s="192">
        <f>SUM(C4:C72)</f>
        <v>3841</v>
      </c>
      <c r="D73" s="190">
        <f t="shared" si="6"/>
        <v>0.21527855621567088</v>
      </c>
      <c r="E73" s="192">
        <f>SUM(E4:E72)</f>
        <v>45277</v>
      </c>
      <c r="F73" s="191">
        <f>SUM(F4:F72)</f>
        <v>13155</v>
      </c>
      <c r="G73" s="190">
        <f t="shared" si="4"/>
        <v>0.2905448682554056</v>
      </c>
      <c r="H73" s="189">
        <f>SUM(H4:H72)</f>
        <v>63100</v>
      </c>
      <c r="I73" s="189">
        <f>SUM(I4:I72)</f>
        <v>2759073875</v>
      </c>
      <c r="J73" s="189">
        <f>SUM(J4:J72)</f>
        <v>67082068.999999993</v>
      </c>
    </row>
    <row r="74" spans="1:10" x14ac:dyDescent="0.2">
      <c r="A74" s="216"/>
      <c r="B74" s="214"/>
      <c r="C74" s="210" t="s">
        <v>129</v>
      </c>
      <c r="D74" s="215"/>
      <c r="E74" s="214"/>
      <c r="F74" s="215"/>
      <c r="G74" s="215"/>
      <c r="H74" s="214"/>
      <c r="I74" s="209"/>
      <c r="J74" s="208"/>
    </row>
    <row r="75" spans="1:10" x14ac:dyDescent="0.2">
      <c r="A75" s="209"/>
      <c r="B75" s="210"/>
      <c r="C75" s="210" t="s">
        <v>128</v>
      </c>
      <c r="D75" s="212"/>
      <c r="E75" s="211"/>
      <c r="F75" s="213"/>
      <c r="G75" s="212"/>
      <c r="H75" s="211"/>
      <c r="I75" s="211"/>
      <c r="J75" s="208"/>
    </row>
    <row r="76" spans="1:10" ht="12.75" customHeight="1" x14ac:dyDescent="0.2">
      <c r="A76" s="438" t="s">
        <v>163</v>
      </c>
      <c r="B76" s="210"/>
      <c r="C76" s="210"/>
      <c r="D76" s="210"/>
      <c r="E76" s="210"/>
      <c r="F76" s="210"/>
      <c r="G76" s="210"/>
      <c r="H76" s="210"/>
      <c r="I76" s="209"/>
      <c r="J76" s="208"/>
    </row>
    <row r="77" spans="1:10" x14ac:dyDescent="0.2">
      <c r="A77" s="439"/>
    </row>
    <row r="78" spans="1:10" x14ac:dyDescent="0.2">
      <c r="A78" s="439"/>
    </row>
    <row r="79" spans="1:10" x14ac:dyDescent="0.2">
      <c r="A79" s="439"/>
    </row>
  </sheetData>
  <mergeCells count="3">
    <mergeCell ref="A76:A79"/>
    <mergeCell ref="B2:C4"/>
    <mergeCell ref="E2:F4"/>
  </mergeCells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79"/>
  <sheetViews>
    <sheetView zoomScale="85" zoomScaleNormal="85" workbookViewId="0">
      <pane ySplit="5" topLeftCell="A6" activePane="bottomLeft" state="frozen"/>
      <selection pane="bottomLeft" activeCell="B45" sqref="B45"/>
    </sheetView>
  </sheetViews>
  <sheetFormatPr defaultRowHeight="14.25" x14ac:dyDescent="0.2"/>
  <cols>
    <col min="1" max="1" width="19.28515625" style="347" bestFit="1" customWidth="1"/>
    <col min="2" max="2" width="12.140625" style="347" bestFit="1" customWidth="1"/>
    <col min="3" max="3" width="18.140625" style="347" customWidth="1"/>
    <col min="4" max="4" width="9.28515625" style="347" bestFit="1" customWidth="1"/>
    <col min="5" max="5" width="12.140625" style="347" bestFit="1" customWidth="1"/>
    <col min="6" max="6" width="33.140625" style="347" bestFit="1" customWidth="1"/>
    <col min="7" max="7" width="9.28515625" style="347" bestFit="1" customWidth="1"/>
    <col min="8" max="8" width="10.140625" style="347" bestFit="1" customWidth="1"/>
    <col min="9" max="9" width="12.7109375" style="347" bestFit="1" customWidth="1"/>
    <col min="10" max="10" width="10.7109375" style="347" bestFit="1" customWidth="1"/>
    <col min="11" max="11" width="15.28515625" style="347" bestFit="1" customWidth="1"/>
    <col min="12" max="12" width="17.85546875" style="347" bestFit="1" customWidth="1"/>
    <col min="13" max="14" width="9.140625" style="347"/>
    <col min="15" max="15" width="21.85546875" style="347" bestFit="1" customWidth="1"/>
    <col min="16" max="16384" width="9.140625" style="347"/>
  </cols>
  <sheetData>
    <row r="1" spans="1:15" x14ac:dyDescent="0.2">
      <c r="A1" s="480">
        <v>2019</v>
      </c>
      <c r="B1" s="481"/>
      <c r="C1" s="481"/>
      <c r="D1" s="341"/>
      <c r="E1" s="342"/>
      <c r="F1" s="343" t="s">
        <v>136</v>
      </c>
      <c r="G1" s="344">
        <f>COUNTA(B6:B72)</f>
        <v>67</v>
      </c>
      <c r="H1" s="344"/>
      <c r="I1" s="344"/>
      <c r="J1" s="342" t="s">
        <v>2</v>
      </c>
      <c r="K1" s="345">
        <f>G1/67</f>
        <v>1</v>
      </c>
      <c r="L1" s="346"/>
    </row>
    <row r="2" spans="1:15" ht="12.75" customHeight="1" x14ac:dyDescent="0.25">
      <c r="A2" s="348" t="s">
        <v>3</v>
      </c>
      <c r="B2" s="482" t="s">
        <v>137</v>
      </c>
      <c r="C2" s="483"/>
      <c r="D2" s="349" t="s">
        <v>4</v>
      </c>
      <c r="E2" s="488" t="s">
        <v>138</v>
      </c>
      <c r="F2" s="489"/>
      <c r="G2" s="350" t="s">
        <v>5</v>
      </c>
      <c r="H2" s="349" t="s">
        <v>6</v>
      </c>
      <c r="I2" s="349" t="s">
        <v>140</v>
      </c>
      <c r="J2" s="349" t="s">
        <v>7</v>
      </c>
      <c r="K2" s="351" t="s">
        <v>8</v>
      </c>
      <c r="L2" s="351" t="s">
        <v>9</v>
      </c>
    </row>
    <row r="3" spans="1:15" ht="15" x14ac:dyDescent="0.25">
      <c r="A3" s="352">
        <v>44785</v>
      </c>
      <c r="B3" s="484"/>
      <c r="C3" s="485"/>
      <c r="D3" s="353" t="s">
        <v>10</v>
      </c>
      <c r="E3" s="490"/>
      <c r="F3" s="491"/>
      <c r="G3" s="354" t="s">
        <v>10</v>
      </c>
      <c r="H3" s="355" t="s">
        <v>11</v>
      </c>
      <c r="I3" s="355" t="s">
        <v>12</v>
      </c>
      <c r="J3" s="356" t="s">
        <v>0</v>
      </c>
      <c r="K3" s="354" t="s">
        <v>13</v>
      </c>
      <c r="L3" s="354" t="s">
        <v>14</v>
      </c>
    </row>
    <row r="4" spans="1:15" ht="15" x14ac:dyDescent="0.25">
      <c r="A4" s="357"/>
      <c r="B4" s="486"/>
      <c r="C4" s="487"/>
      <c r="D4" s="356" t="s">
        <v>139</v>
      </c>
      <c r="E4" s="492"/>
      <c r="F4" s="493"/>
      <c r="G4" s="358" t="s">
        <v>139</v>
      </c>
      <c r="H4" s="358" t="s">
        <v>15</v>
      </c>
      <c r="I4" s="359" t="s">
        <v>16</v>
      </c>
      <c r="J4" s="358" t="s">
        <v>10</v>
      </c>
      <c r="K4" s="354" t="s">
        <v>17</v>
      </c>
      <c r="L4" s="354" t="s">
        <v>18</v>
      </c>
    </row>
    <row r="5" spans="1:15" ht="15" x14ac:dyDescent="0.25">
      <c r="A5" s="360" t="s">
        <v>19</v>
      </c>
      <c r="B5" s="361" t="s">
        <v>20</v>
      </c>
      <c r="C5" s="361" t="s">
        <v>21</v>
      </c>
      <c r="D5" s="362" t="s">
        <v>21</v>
      </c>
      <c r="E5" s="361" t="s">
        <v>20</v>
      </c>
      <c r="F5" s="361" t="s">
        <v>11</v>
      </c>
      <c r="G5" s="363" t="s">
        <v>21</v>
      </c>
      <c r="H5" s="362" t="s">
        <v>21</v>
      </c>
      <c r="I5" s="362" t="s">
        <v>22</v>
      </c>
      <c r="J5" s="362" t="s">
        <v>139</v>
      </c>
      <c r="K5" s="364" t="s">
        <v>23</v>
      </c>
      <c r="L5" s="354" t="s">
        <v>24</v>
      </c>
    </row>
    <row r="6" spans="1:15" s="395" customFormat="1" x14ac:dyDescent="0.2">
      <c r="A6" s="397" t="s">
        <v>25</v>
      </c>
      <c r="B6" s="367">
        <v>100</v>
      </c>
      <c r="C6" s="367">
        <v>3</v>
      </c>
      <c r="D6" s="368">
        <f t="shared" ref="D6:D71" si="0">IF(OR((B6=0),(B6="")),"",(C6/B6))</f>
        <v>0.03</v>
      </c>
      <c r="E6" s="367">
        <v>647</v>
      </c>
      <c r="F6" s="367">
        <v>2</v>
      </c>
      <c r="G6" s="369">
        <f>IF(OR((E6=0),(E6="")),"",(F6/E6))</f>
        <v>3.0911901081916537E-3</v>
      </c>
      <c r="H6" s="367">
        <f t="shared" ref="H6:H70" si="1">C6+F6</f>
        <v>5</v>
      </c>
      <c r="I6" s="367">
        <v>654</v>
      </c>
      <c r="J6" s="367">
        <v>747</v>
      </c>
      <c r="K6" s="367">
        <v>871360</v>
      </c>
      <c r="L6" s="367">
        <v>19097.259999999998</v>
      </c>
      <c r="M6" s="396"/>
      <c r="O6" s="396"/>
    </row>
    <row r="7" spans="1:15" x14ac:dyDescent="0.2">
      <c r="A7" s="366" t="s">
        <v>26</v>
      </c>
      <c r="B7" s="367">
        <v>0</v>
      </c>
      <c r="C7" s="367">
        <v>0</v>
      </c>
      <c r="D7" s="368">
        <v>0</v>
      </c>
      <c r="E7" s="367">
        <v>4</v>
      </c>
      <c r="F7" s="367">
        <v>0</v>
      </c>
      <c r="G7" s="369">
        <f>IF(OR((E7=0),(E7="")),"",(F7/E7))</f>
        <v>0</v>
      </c>
      <c r="H7" s="367">
        <f t="shared" si="1"/>
        <v>0</v>
      </c>
      <c r="I7" s="367">
        <v>4</v>
      </c>
      <c r="J7" s="367">
        <v>4</v>
      </c>
      <c r="K7" s="367">
        <v>0</v>
      </c>
      <c r="L7" s="367">
        <v>0</v>
      </c>
      <c r="M7" s="396"/>
      <c r="O7" s="396"/>
    </row>
    <row r="8" spans="1:15" x14ac:dyDescent="0.2">
      <c r="A8" s="366" t="s">
        <v>27</v>
      </c>
      <c r="B8" s="367">
        <v>5</v>
      </c>
      <c r="C8" s="367">
        <v>0</v>
      </c>
      <c r="D8" s="368">
        <f t="shared" si="0"/>
        <v>0</v>
      </c>
      <c r="E8" s="367">
        <v>307</v>
      </c>
      <c r="F8" s="367">
        <v>0</v>
      </c>
      <c r="G8" s="369">
        <f>IF(OR((E8=0),(E8="")),"",(F8/E8))</f>
        <v>0</v>
      </c>
      <c r="H8" s="367">
        <f t="shared" si="1"/>
        <v>0</v>
      </c>
      <c r="I8" s="367">
        <v>301</v>
      </c>
      <c r="J8" s="367">
        <v>312</v>
      </c>
      <c r="K8" s="367">
        <v>0</v>
      </c>
      <c r="L8" s="367">
        <v>0</v>
      </c>
      <c r="M8" s="396"/>
      <c r="O8" s="396"/>
    </row>
    <row r="9" spans="1:15" x14ac:dyDescent="0.2">
      <c r="A9" s="366" t="s">
        <v>28</v>
      </c>
      <c r="B9" s="367">
        <v>0</v>
      </c>
      <c r="C9" s="367">
        <v>0</v>
      </c>
      <c r="D9" s="368">
        <v>0</v>
      </c>
      <c r="E9" s="367">
        <v>41</v>
      </c>
      <c r="F9" s="367">
        <v>0</v>
      </c>
      <c r="G9" s="369">
        <f>IF(OR((E9=0),(E9="")),"",(F9/E9))</f>
        <v>0</v>
      </c>
      <c r="H9" s="367">
        <f t="shared" si="1"/>
        <v>0</v>
      </c>
      <c r="I9" s="367">
        <v>41</v>
      </c>
      <c r="J9" s="367">
        <v>41</v>
      </c>
      <c r="K9" s="367">
        <v>0</v>
      </c>
      <c r="L9" s="367">
        <v>0</v>
      </c>
      <c r="M9" s="396"/>
      <c r="O9" s="396"/>
    </row>
    <row r="10" spans="1:15" x14ac:dyDescent="0.2">
      <c r="A10" s="366" t="s">
        <v>29</v>
      </c>
      <c r="B10" s="367">
        <v>229</v>
      </c>
      <c r="C10" s="367">
        <v>31</v>
      </c>
      <c r="D10" s="368">
        <f t="shared" si="0"/>
        <v>0.13537117903930132</v>
      </c>
      <c r="E10" s="367">
        <v>441</v>
      </c>
      <c r="F10" s="367">
        <v>6</v>
      </c>
      <c r="G10" s="369">
        <f t="shared" ref="G10:G72" si="2">IF(OR((E10=0),(E10="")),"",(F10/E10))</f>
        <v>1.3605442176870748E-2</v>
      </c>
      <c r="H10" s="367">
        <f t="shared" si="1"/>
        <v>37</v>
      </c>
      <c r="I10" s="367">
        <v>422</v>
      </c>
      <c r="J10" s="367">
        <v>670</v>
      </c>
      <c r="K10" s="367">
        <v>16476490</v>
      </c>
      <c r="L10" s="367">
        <v>314729</v>
      </c>
      <c r="M10" s="396"/>
      <c r="O10" s="396"/>
    </row>
    <row r="11" spans="1:15" x14ac:dyDescent="0.2">
      <c r="A11" s="366" t="s">
        <v>30</v>
      </c>
      <c r="B11" s="367">
        <v>130</v>
      </c>
      <c r="C11" s="367">
        <v>17</v>
      </c>
      <c r="D11" s="368">
        <f t="shared" si="0"/>
        <v>0.13076923076923078</v>
      </c>
      <c r="E11" s="367">
        <v>19355</v>
      </c>
      <c r="F11" s="367">
        <v>920</v>
      </c>
      <c r="G11" s="369">
        <f t="shared" si="2"/>
        <v>4.7532937225523118E-2</v>
      </c>
      <c r="H11" s="367">
        <f t="shared" si="1"/>
        <v>937</v>
      </c>
      <c r="I11" s="367">
        <v>15785</v>
      </c>
      <c r="J11" s="367">
        <v>19485</v>
      </c>
      <c r="K11" s="367">
        <v>310658610</v>
      </c>
      <c r="L11" s="367">
        <v>7329270</v>
      </c>
      <c r="M11" s="396"/>
      <c r="O11" s="396"/>
    </row>
    <row r="12" spans="1:15" x14ac:dyDescent="0.2">
      <c r="A12" s="399" t="s">
        <v>31</v>
      </c>
      <c r="B12" s="400" t="s">
        <v>167</v>
      </c>
      <c r="C12" s="400"/>
      <c r="D12" s="401"/>
      <c r="E12" s="400"/>
      <c r="F12" s="400"/>
      <c r="G12" s="402" t="str">
        <f t="shared" si="2"/>
        <v/>
      </c>
      <c r="H12" s="400"/>
      <c r="I12" s="400"/>
      <c r="J12" s="400"/>
      <c r="K12" s="400"/>
      <c r="L12" s="400"/>
      <c r="M12" s="396"/>
      <c r="O12" s="396"/>
    </row>
    <row r="13" spans="1:15" x14ac:dyDescent="0.2">
      <c r="A13" s="366" t="s">
        <v>32</v>
      </c>
      <c r="B13" s="367">
        <v>6</v>
      </c>
      <c r="C13" s="367">
        <v>0</v>
      </c>
      <c r="D13" s="368">
        <f t="shared" si="0"/>
        <v>0</v>
      </c>
      <c r="E13" s="367">
        <v>479</v>
      </c>
      <c r="F13" s="367">
        <v>13</v>
      </c>
      <c r="G13" s="369">
        <f t="shared" si="2"/>
        <v>2.7139874739039668E-2</v>
      </c>
      <c r="H13" s="367">
        <f t="shared" si="1"/>
        <v>13</v>
      </c>
      <c r="I13" s="367">
        <v>329</v>
      </c>
      <c r="J13" s="367">
        <v>485</v>
      </c>
      <c r="K13" s="367">
        <v>1094283</v>
      </c>
      <c r="L13" s="367">
        <v>33960.9</v>
      </c>
      <c r="M13" s="396"/>
      <c r="O13" s="396"/>
    </row>
    <row r="14" spans="1:15" x14ac:dyDescent="0.2">
      <c r="A14" s="366" t="s">
        <v>33</v>
      </c>
      <c r="B14" s="367">
        <v>61</v>
      </c>
      <c r="C14" s="367">
        <v>1</v>
      </c>
      <c r="D14" s="368">
        <f t="shared" si="0"/>
        <v>1.6393442622950821E-2</v>
      </c>
      <c r="E14" s="367">
        <v>115</v>
      </c>
      <c r="F14" s="367">
        <v>4</v>
      </c>
      <c r="G14" s="369">
        <f t="shared" si="2"/>
        <v>3.4782608695652174E-2</v>
      </c>
      <c r="H14" s="367">
        <f t="shared" si="1"/>
        <v>5</v>
      </c>
      <c r="I14" s="367">
        <v>98</v>
      </c>
      <c r="J14" s="367">
        <v>176</v>
      </c>
      <c r="K14" s="367">
        <v>4677153</v>
      </c>
      <c r="L14" s="367">
        <v>69201</v>
      </c>
      <c r="M14" s="396"/>
      <c r="O14" s="396"/>
    </row>
    <row r="15" spans="1:15" x14ac:dyDescent="0.2">
      <c r="A15" s="366" t="s">
        <v>34</v>
      </c>
      <c r="B15" s="367">
        <v>0</v>
      </c>
      <c r="C15" s="367">
        <v>0</v>
      </c>
      <c r="D15" s="368">
        <v>0</v>
      </c>
      <c r="E15" s="367">
        <v>467</v>
      </c>
      <c r="F15" s="367">
        <v>0</v>
      </c>
      <c r="G15" s="369">
        <f t="shared" si="2"/>
        <v>0</v>
      </c>
      <c r="H15" s="367">
        <f t="shared" si="1"/>
        <v>0</v>
      </c>
      <c r="I15" s="367">
        <v>467</v>
      </c>
      <c r="J15" s="367">
        <v>467</v>
      </c>
      <c r="K15" s="367">
        <v>0</v>
      </c>
      <c r="L15" s="367">
        <v>0</v>
      </c>
      <c r="M15" s="396"/>
      <c r="O15" s="396"/>
    </row>
    <row r="16" spans="1:15" x14ac:dyDescent="0.2">
      <c r="A16" s="366" t="s">
        <v>35</v>
      </c>
      <c r="B16" s="367">
        <v>221</v>
      </c>
      <c r="C16" s="367">
        <v>1</v>
      </c>
      <c r="D16" s="368">
        <f t="shared" si="0"/>
        <v>4.5248868778280547E-3</v>
      </c>
      <c r="E16" s="367">
        <v>475</v>
      </c>
      <c r="F16" s="367">
        <v>46</v>
      </c>
      <c r="G16" s="369">
        <f t="shared" si="2"/>
        <v>9.6842105263157896E-2</v>
      </c>
      <c r="H16" s="367">
        <f t="shared" si="1"/>
        <v>47</v>
      </c>
      <c r="I16" s="367">
        <v>463</v>
      </c>
      <c r="J16" s="367">
        <v>696</v>
      </c>
      <c r="K16" s="367">
        <v>12578988</v>
      </c>
      <c r="L16" s="367">
        <v>257520</v>
      </c>
      <c r="M16" s="396"/>
      <c r="O16" s="396"/>
    </row>
    <row r="17" spans="1:15" x14ac:dyDescent="0.2">
      <c r="A17" s="366" t="s">
        <v>36</v>
      </c>
      <c r="B17" s="367">
        <v>0</v>
      </c>
      <c r="C17" s="367">
        <v>0</v>
      </c>
      <c r="D17" s="368">
        <v>0</v>
      </c>
      <c r="E17" s="367">
        <v>9</v>
      </c>
      <c r="F17" s="367">
        <v>0</v>
      </c>
      <c r="G17" s="369">
        <f t="shared" si="2"/>
        <v>0</v>
      </c>
      <c r="H17" s="367">
        <f t="shared" si="1"/>
        <v>0</v>
      </c>
      <c r="I17" s="367">
        <v>9</v>
      </c>
      <c r="J17" s="367">
        <v>9</v>
      </c>
      <c r="K17" s="367">
        <v>0</v>
      </c>
      <c r="L17" s="367">
        <v>0</v>
      </c>
      <c r="M17" s="396"/>
      <c r="O17" s="396"/>
    </row>
    <row r="18" spans="1:15" x14ac:dyDescent="0.2">
      <c r="A18" s="366" t="s">
        <v>37</v>
      </c>
      <c r="B18" s="367">
        <v>1232</v>
      </c>
      <c r="C18" s="367">
        <v>67</v>
      </c>
      <c r="D18" s="368">
        <f t="shared" si="0"/>
        <v>5.438311688311688E-2</v>
      </c>
      <c r="E18" s="367">
        <v>63850</v>
      </c>
      <c r="F18" s="367">
        <v>18548</v>
      </c>
      <c r="G18" s="369">
        <f t="shared" si="2"/>
        <v>0.29049334377447139</v>
      </c>
      <c r="H18" s="367">
        <f t="shared" si="1"/>
        <v>18615</v>
      </c>
      <c r="I18" s="367">
        <v>16477</v>
      </c>
      <c r="J18" s="367">
        <v>65082</v>
      </c>
      <c r="K18" s="367">
        <v>3611161271</v>
      </c>
      <c r="L18" s="367">
        <v>68896096</v>
      </c>
      <c r="M18" s="396"/>
      <c r="O18" s="396"/>
    </row>
    <row r="19" spans="1:15" s="395" customFormat="1" x14ac:dyDescent="0.2">
      <c r="A19" s="397" t="s">
        <v>38</v>
      </c>
      <c r="B19" s="367">
        <v>13</v>
      </c>
      <c r="C19" s="367">
        <v>0</v>
      </c>
      <c r="D19" s="368">
        <f t="shared" si="0"/>
        <v>0</v>
      </c>
      <c r="E19" s="367">
        <v>22</v>
      </c>
      <c r="F19" s="367">
        <v>0</v>
      </c>
      <c r="G19" s="369">
        <f>IF(OR((E19=0),(E19="")),"",(F19/E19))</f>
        <v>0</v>
      </c>
      <c r="H19" s="367">
        <f>C19+F19</f>
        <v>0</v>
      </c>
      <c r="I19" s="367">
        <v>33</v>
      </c>
      <c r="J19" s="367">
        <v>35</v>
      </c>
      <c r="K19" s="367">
        <v>0</v>
      </c>
      <c r="L19" s="367">
        <v>0</v>
      </c>
      <c r="M19" s="396"/>
      <c r="O19" s="396"/>
    </row>
    <row r="20" spans="1:15" x14ac:dyDescent="0.2">
      <c r="A20" s="399" t="s">
        <v>39</v>
      </c>
      <c r="B20" s="400" t="s">
        <v>167</v>
      </c>
      <c r="C20" s="400"/>
      <c r="D20" s="401"/>
      <c r="E20" s="400"/>
      <c r="F20" s="400"/>
      <c r="G20" s="402" t="str">
        <f t="shared" si="2"/>
        <v/>
      </c>
      <c r="H20" s="400"/>
      <c r="I20" s="400"/>
      <c r="J20" s="400"/>
      <c r="K20" s="400"/>
      <c r="L20" s="400"/>
      <c r="M20" s="396"/>
      <c r="O20" s="396"/>
    </row>
    <row r="21" spans="1:15" ht="15" customHeight="1" x14ac:dyDescent="0.2">
      <c r="A21" s="366" t="s">
        <v>40</v>
      </c>
      <c r="B21" s="367">
        <v>76</v>
      </c>
      <c r="C21" s="367">
        <v>4</v>
      </c>
      <c r="D21" s="368">
        <f t="shared" si="0"/>
        <v>5.2631578947368418E-2</v>
      </c>
      <c r="E21" s="367">
        <v>2894</v>
      </c>
      <c r="F21" s="367">
        <v>43</v>
      </c>
      <c r="G21" s="369">
        <f t="shared" si="2"/>
        <v>1.4858327574291638E-2</v>
      </c>
      <c r="H21" s="367">
        <f t="shared" si="1"/>
        <v>47</v>
      </c>
      <c r="I21" s="367">
        <v>2658</v>
      </c>
      <c r="J21" s="367">
        <v>2970</v>
      </c>
      <c r="K21" s="367">
        <v>8975731</v>
      </c>
      <c r="L21" s="367">
        <v>163241.4</v>
      </c>
      <c r="M21" s="396"/>
      <c r="O21" s="396"/>
    </row>
    <row r="22" spans="1:15" x14ac:dyDescent="0.2">
      <c r="A22" s="366" t="s">
        <v>41</v>
      </c>
      <c r="B22" s="367">
        <v>38</v>
      </c>
      <c r="C22" s="367">
        <v>0</v>
      </c>
      <c r="D22" s="368">
        <f t="shared" si="0"/>
        <v>0</v>
      </c>
      <c r="E22" s="367">
        <v>149</v>
      </c>
      <c r="F22" s="367">
        <v>0</v>
      </c>
      <c r="G22" s="369">
        <f t="shared" si="2"/>
        <v>0</v>
      </c>
      <c r="H22" s="367">
        <f t="shared" si="1"/>
        <v>0</v>
      </c>
      <c r="I22" s="367">
        <v>184</v>
      </c>
      <c r="J22" s="367">
        <v>187</v>
      </c>
      <c r="K22" s="367">
        <v>0</v>
      </c>
      <c r="L22" s="367">
        <v>0</v>
      </c>
      <c r="M22" s="396"/>
      <c r="O22" s="396"/>
    </row>
    <row r="23" spans="1:15" x14ac:dyDescent="0.2">
      <c r="A23" s="366" t="s">
        <v>42</v>
      </c>
      <c r="B23" s="367">
        <v>2</v>
      </c>
      <c r="C23" s="367">
        <v>0</v>
      </c>
      <c r="D23" s="368">
        <f t="shared" si="0"/>
        <v>0</v>
      </c>
      <c r="E23" s="367">
        <v>25</v>
      </c>
      <c r="F23" s="367">
        <v>0</v>
      </c>
      <c r="G23" s="369">
        <f t="shared" si="2"/>
        <v>0</v>
      </c>
      <c r="H23" s="367">
        <f t="shared" si="1"/>
        <v>0</v>
      </c>
      <c r="I23" s="367">
        <v>27</v>
      </c>
      <c r="J23" s="367">
        <v>27</v>
      </c>
      <c r="K23" s="367">
        <v>0</v>
      </c>
      <c r="L23" s="367">
        <v>0</v>
      </c>
      <c r="M23" s="396"/>
      <c r="O23" s="396"/>
    </row>
    <row r="24" spans="1:15" x14ac:dyDescent="0.2">
      <c r="A24" s="366" t="s">
        <v>43</v>
      </c>
      <c r="B24" s="367">
        <v>0</v>
      </c>
      <c r="C24" s="367">
        <v>0</v>
      </c>
      <c r="D24" s="368">
        <v>0</v>
      </c>
      <c r="E24" s="367">
        <v>5</v>
      </c>
      <c r="F24" s="367">
        <v>0</v>
      </c>
      <c r="G24" s="369">
        <f t="shared" si="2"/>
        <v>0</v>
      </c>
      <c r="H24" s="367">
        <f t="shared" si="1"/>
        <v>0</v>
      </c>
      <c r="I24" s="367">
        <v>5</v>
      </c>
      <c r="J24" s="367">
        <v>5</v>
      </c>
      <c r="K24" s="367">
        <v>0</v>
      </c>
      <c r="L24" s="367">
        <v>0</v>
      </c>
      <c r="M24" s="396"/>
      <c r="O24" s="396"/>
    </row>
    <row r="25" spans="1:15" x14ac:dyDescent="0.2">
      <c r="A25" s="366" t="s">
        <v>44</v>
      </c>
      <c r="B25" s="367">
        <v>0</v>
      </c>
      <c r="C25" s="367">
        <v>0</v>
      </c>
      <c r="D25" s="368">
        <v>0</v>
      </c>
      <c r="E25" s="367">
        <v>5</v>
      </c>
      <c r="F25" s="367">
        <v>0</v>
      </c>
      <c r="G25" s="369">
        <f t="shared" si="2"/>
        <v>0</v>
      </c>
      <c r="H25" s="367">
        <f t="shared" si="1"/>
        <v>0</v>
      </c>
      <c r="I25" s="367">
        <v>5</v>
      </c>
      <c r="J25" s="367">
        <v>5</v>
      </c>
      <c r="K25" s="367">
        <v>0</v>
      </c>
      <c r="L25" s="367">
        <v>0</v>
      </c>
      <c r="M25" s="396"/>
      <c r="O25" s="396"/>
    </row>
    <row r="26" spans="1:15" x14ac:dyDescent="0.2">
      <c r="A26" s="366" t="s">
        <v>45</v>
      </c>
      <c r="B26" s="367">
        <v>1</v>
      </c>
      <c r="C26" s="367">
        <v>0</v>
      </c>
      <c r="D26" s="368">
        <f t="shared" si="0"/>
        <v>0</v>
      </c>
      <c r="E26" s="367">
        <v>0</v>
      </c>
      <c r="F26" s="367">
        <v>0</v>
      </c>
      <c r="G26" s="369">
        <v>0</v>
      </c>
      <c r="H26" s="367">
        <f t="shared" si="1"/>
        <v>0</v>
      </c>
      <c r="I26" s="367">
        <v>1</v>
      </c>
      <c r="J26" s="367">
        <v>1</v>
      </c>
      <c r="K26" s="367">
        <v>0</v>
      </c>
      <c r="L26" s="367">
        <v>0</v>
      </c>
      <c r="M26" s="396"/>
      <c r="O26" s="396"/>
    </row>
    <row r="27" spans="1:15" x14ac:dyDescent="0.2">
      <c r="A27" s="366" t="s">
        <v>46</v>
      </c>
      <c r="B27" s="367">
        <v>1</v>
      </c>
      <c r="C27" s="367">
        <v>0</v>
      </c>
      <c r="D27" s="368">
        <f t="shared" si="0"/>
        <v>0</v>
      </c>
      <c r="E27" s="367">
        <v>5</v>
      </c>
      <c r="F27" s="367">
        <v>0</v>
      </c>
      <c r="G27" s="369">
        <f t="shared" si="2"/>
        <v>0</v>
      </c>
      <c r="H27" s="367">
        <f t="shared" si="1"/>
        <v>0</v>
      </c>
      <c r="I27" s="367">
        <v>5</v>
      </c>
      <c r="J27" s="367">
        <v>6</v>
      </c>
      <c r="K27" s="367">
        <v>910388</v>
      </c>
      <c r="L27" s="367">
        <v>8317.94</v>
      </c>
      <c r="M27" s="396"/>
      <c r="O27" s="396"/>
    </row>
    <row r="28" spans="1:15" x14ac:dyDescent="0.2">
      <c r="A28" s="366" t="s">
        <v>47</v>
      </c>
      <c r="B28" s="367">
        <v>2</v>
      </c>
      <c r="C28" s="367">
        <v>0</v>
      </c>
      <c r="D28" s="368">
        <f t="shared" si="0"/>
        <v>0</v>
      </c>
      <c r="E28" s="367">
        <v>216</v>
      </c>
      <c r="F28" s="367">
        <v>0</v>
      </c>
      <c r="G28" s="369">
        <f t="shared" si="2"/>
        <v>0</v>
      </c>
      <c r="H28" s="367">
        <f t="shared" si="1"/>
        <v>0</v>
      </c>
      <c r="I28" s="367">
        <v>0</v>
      </c>
      <c r="J28" s="367">
        <v>218</v>
      </c>
      <c r="K28" s="367">
        <v>0</v>
      </c>
      <c r="L28" s="367">
        <v>0</v>
      </c>
      <c r="M28" s="396"/>
      <c r="O28" s="396"/>
    </row>
    <row r="29" spans="1:15" x14ac:dyDescent="0.2">
      <c r="A29" s="399" t="s">
        <v>48</v>
      </c>
      <c r="B29" s="400" t="s">
        <v>167</v>
      </c>
      <c r="C29" s="400"/>
      <c r="D29" s="401"/>
      <c r="E29" s="400"/>
      <c r="F29" s="400"/>
      <c r="G29" s="400"/>
      <c r="H29" s="400"/>
      <c r="I29" s="400"/>
      <c r="J29" s="400"/>
      <c r="K29" s="400"/>
      <c r="L29" s="400"/>
      <c r="M29" s="396"/>
      <c r="O29" s="396"/>
    </row>
    <row r="30" spans="1:15" s="395" customFormat="1" x14ac:dyDescent="0.2">
      <c r="A30" s="397" t="s">
        <v>49</v>
      </c>
      <c r="B30" s="367">
        <v>0</v>
      </c>
      <c r="C30" s="367">
        <v>0</v>
      </c>
      <c r="D30" s="368">
        <v>0</v>
      </c>
      <c r="E30" s="367">
        <v>17</v>
      </c>
      <c r="F30" s="367">
        <v>0</v>
      </c>
      <c r="G30" s="369">
        <f t="shared" si="2"/>
        <v>0</v>
      </c>
      <c r="H30" s="367">
        <f t="shared" si="1"/>
        <v>0</v>
      </c>
      <c r="I30" s="367">
        <v>11</v>
      </c>
      <c r="J30" s="367">
        <v>17</v>
      </c>
      <c r="K30" s="367">
        <v>0</v>
      </c>
      <c r="L30" s="367">
        <v>0</v>
      </c>
      <c r="M30" s="396"/>
      <c r="O30" s="396"/>
    </row>
    <row r="31" spans="1:15" x14ac:dyDescent="0.2">
      <c r="A31" s="366" t="s">
        <v>50</v>
      </c>
      <c r="B31" s="367">
        <v>0</v>
      </c>
      <c r="C31" s="367">
        <v>0</v>
      </c>
      <c r="D31" s="368">
        <v>0</v>
      </c>
      <c r="E31" s="367">
        <v>20</v>
      </c>
      <c r="F31" s="367">
        <v>1</v>
      </c>
      <c r="G31" s="369">
        <f t="shared" si="2"/>
        <v>0.05</v>
      </c>
      <c r="H31" s="367">
        <f t="shared" si="1"/>
        <v>1</v>
      </c>
      <c r="I31" s="367">
        <v>19</v>
      </c>
      <c r="J31" s="367">
        <v>20</v>
      </c>
      <c r="K31" s="367">
        <v>17155</v>
      </c>
      <c r="L31" s="367">
        <v>136.06</v>
      </c>
      <c r="M31" s="396"/>
      <c r="O31" s="396"/>
    </row>
    <row r="32" spans="1:15" x14ac:dyDescent="0.2">
      <c r="A32" s="366" t="s">
        <v>51</v>
      </c>
      <c r="B32" s="367">
        <v>2</v>
      </c>
      <c r="C32" s="367">
        <v>0</v>
      </c>
      <c r="D32" s="368">
        <f t="shared" si="0"/>
        <v>0</v>
      </c>
      <c r="E32" s="367">
        <v>111</v>
      </c>
      <c r="F32" s="367">
        <v>6</v>
      </c>
      <c r="G32" s="369">
        <f t="shared" si="2"/>
        <v>5.4054054054054057E-2</v>
      </c>
      <c r="H32" s="367">
        <f t="shared" si="1"/>
        <v>6</v>
      </c>
      <c r="I32" s="367">
        <v>76</v>
      </c>
      <c r="J32" s="367">
        <v>113</v>
      </c>
      <c r="K32" s="367">
        <v>2686362</v>
      </c>
      <c r="L32" s="367">
        <v>43931.74</v>
      </c>
      <c r="M32" s="396"/>
      <c r="O32" s="396"/>
    </row>
    <row r="33" spans="1:15" x14ac:dyDescent="0.2">
      <c r="A33" s="366" t="s">
        <v>52</v>
      </c>
      <c r="B33" s="367">
        <v>2</v>
      </c>
      <c r="C33" s="367">
        <v>0</v>
      </c>
      <c r="D33" s="368">
        <f t="shared" si="0"/>
        <v>0</v>
      </c>
      <c r="E33" s="367">
        <v>34</v>
      </c>
      <c r="F33" s="367">
        <v>2</v>
      </c>
      <c r="G33" s="369">
        <f t="shared" si="2"/>
        <v>5.8823529411764705E-2</v>
      </c>
      <c r="H33" s="367">
        <f t="shared" si="1"/>
        <v>2</v>
      </c>
      <c r="I33" s="367">
        <v>22</v>
      </c>
      <c r="J33" s="367">
        <v>36</v>
      </c>
      <c r="K33" s="367">
        <v>453615</v>
      </c>
      <c r="L33" s="367">
        <v>9134</v>
      </c>
      <c r="M33" s="396"/>
      <c r="O33" s="396"/>
    </row>
    <row r="34" spans="1:15" x14ac:dyDescent="0.2">
      <c r="A34" s="366" t="s">
        <v>53</v>
      </c>
      <c r="B34" s="367">
        <v>146</v>
      </c>
      <c r="C34" s="367">
        <v>21</v>
      </c>
      <c r="D34" s="368">
        <f t="shared" si="0"/>
        <v>0.14383561643835616</v>
      </c>
      <c r="E34" s="367">
        <v>2539</v>
      </c>
      <c r="F34" s="367">
        <v>37</v>
      </c>
      <c r="G34" s="369">
        <f t="shared" si="2"/>
        <v>1.45726664040961E-2</v>
      </c>
      <c r="H34" s="367">
        <f t="shared" si="1"/>
        <v>58</v>
      </c>
      <c r="I34" s="367">
        <v>1856</v>
      </c>
      <c r="J34" s="367">
        <v>2685</v>
      </c>
      <c r="K34" s="367">
        <v>64234335</v>
      </c>
      <c r="L34" s="367">
        <v>1319618</v>
      </c>
      <c r="M34" s="396"/>
      <c r="O34" s="396"/>
    </row>
    <row r="35" spans="1:15" x14ac:dyDescent="0.2">
      <c r="A35" s="366" t="s">
        <v>54</v>
      </c>
      <c r="B35" s="367">
        <v>0</v>
      </c>
      <c r="C35" s="367">
        <v>0</v>
      </c>
      <c r="D35" s="368">
        <v>0</v>
      </c>
      <c r="E35" s="367">
        <v>4</v>
      </c>
      <c r="F35" s="367">
        <v>0</v>
      </c>
      <c r="G35" s="369">
        <f t="shared" si="2"/>
        <v>0</v>
      </c>
      <c r="H35" s="367">
        <f t="shared" si="1"/>
        <v>0</v>
      </c>
      <c r="I35" s="367">
        <v>1</v>
      </c>
      <c r="J35" s="367">
        <v>4</v>
      </c>
      <c r="K35" s="367">
        <v>0</v>
      </c>
      <c r="L35" s="367">
        <v>0</v>
      </c>
      <c r="M35" s="396"/>
      <c r="O35" s="396"/>
    </row>
    <row r="36" spans="1:15" x14ac:dyDescent="0.2">
      <c r="A36" s="366" t="s">
        <v>55</v>
      </c>
      <c r="B36" s="367">
        <v>4</v>
      </c>
      <c r="C36" s="367">
        <v>0</v>
      </c>
      <c r="D36" s="368">
        <f t="shared" si="0"/>
        <v>0</v>
      </c>
      <c r="E36" s="367">
        <v>159</v>
      </c>
      <c r="F36" s="367">
        <v>3</v>
      </c>
      <c r="G36" s="369">
        <f t="shared" si="2"/>
        <v>1.8867924528301886E-2</v>
      </c>
      <c r="H36" s="367">
        <f t="shared" si="1"/>
        <v>3</v>
      </c>
      <c r="I36" s="367">
        <v>131</v>
      </c>
      <c r="J36" s="367">
        <v>163</v>
      </c>
      <c r="K36" s="367">
        <v>1524603</v>
      </c>
      <c r="L36" s="367">
        <v>23197</v>
      </c>
      <c r="M36" s="396"/>
      <c r="O36" s="396"/>
    </row>
    <row r="37" spans="1:15" x14ac:dyDescent="0.2">
      <c r="A37" s="366" t="s">
        <v>56</v>
      </c>
      <c r="B37" s="367">
        <v>0</v>
      </c>
      <c r="C37" s="367">
        <v>0</v>
      </c>
      <c r="D37" s="368">
        <v>0</v>
      </c>
      <c r="E37" s="367">
        <v>4</v>
      </c>
      <c r="F37" s="367">
        <v>0</v>
      </c>
      <c r="G37" s="369">
        <f t="shared" si="2"/>
        <v>0</v>
      </c>
      <c r="H37" s="367">
        <f t="shared" si="1"/>
        <v>0</v>
      </c>
      <c r="I37" s="367">
        <v>3</v>
      </c>
      <c r="J37" s="367">
        <v>4</v>
      </c>
      <c r="K37" s="367">
        <v>0</v>
      </c>
      <c r="L37" s="367">
        <v>0</v>
      </c>
      <c r="M37" s="396"/>
      <c r="O37" s="396"/>
    </row>
    <row r="38" spans="1:15" x14ac:dyDescent="0.2">
      <c r="A38" s="366" t="s">
        <v>57</v>
      </c>
      <c r="B38" s="367">
        <v>1</v>
      </c>
      <c r="C38" s="367">
        <v>0</v>
      </c>
      <c r="D38" s="368">
        <v>0</v>
      </c>
      <c r="E38" s="367">
        <v>12</v>
      </c>
      <c r="F38" s="367">
        <v>0</v>
      </c>
      <c r="G38" s="369">
        <f t="shared" si="2"/>
        <v>0</v>
      </c>
      <c r="H38" s="367">
        <f t="shared" si="1"/>
        <v>0</v>
      </c>
      <c r="I38" s="367">
        <v>13</v>
      </c>
      <c r="J38" s="367">
        <v>13</v>
      </c>
      <c r="K38" s="367">
        <v>0</v>
      </c>
      <c r="L38" s="367">
        <v>0</v>
      </c>
      <c r="M38" s="396"/>
      <c r="O38" s="396"/>
    </row>
    <row r="39" spans="1:15" x14ac:dyDescent="0.2">
      <c r="A39" s="366" t="s">
        <v>58</v>
      </c>
      <c r="B39" s="367">
        <v>0</v>
      </c>
      <c r="C39" s="367">
        <v>0</v>
      </c>
      <c r="D39" s="368">
        <v>0</v>
      </c>
      <c r="E39" s="367">
        <v>0</v>
      </c>
      <c r="F39" s="367">
        <v>0</v>
      </c>
      <c r="G39" s="369">
        <v>0</v>
      </c>
      <c r="H39" s="367">
        <f t="shared" si="1"/>
        <v>0</v>
      </c>
      <c r="I39" s="367">
        <v>0</v>
      </c>
      <c r="J39" s="367">
        <v>0</v>
      </c>
      <c r="K39" s="367">
        <v>0</v>
      </c>
      <c r="L39" s="367">
        <v>0</v>
      </c>
      <c r="M39" s="396"/>
      <c r="O39" s="396"/>
    </row>
    <row r="40" spans="1:15" x14ac:dyDescent="0.2">
      <c r="A40" s="366" t="s">
        <v>59</v>
      </c>
      <c r="B40" s="367">
        <v>4</v>
      </c>
      <c r="C40" s="367">
        <v>0</v>
      </c>
      <c r="D40" s="368">
        <f t="shared" si="0"/>
        <v>0</v>
      </c>
      <c r="E40" s="367">
        <v>322</v>
      </c>
      <c r="F40" s="367">
        <v>1</v>
      </c>
      <c r="G40" s="369">
        <f t="shared" si="2"/>
        <v>3.105590062111801E-3</v>
      </c>
      <c r="H40" s="367">
        <f t="shared" si="1"/>
        <v>1</v>
      </c>
      <c r="I40" s="367">
        <v>259</v>
      </c>
      <c r="J40" s="367">
        <v>326</v>
      </c>
      <c r="K40" s="367">
        <v>7034</v>
      </c>
      <c r="L40" s="367">
        <v>105.81</v>
      </c>
      <c r="M40" s="396"/>
      <c r="O40" s="396"/>
    </row>
    <row r="41" spans="1:15" x14ac:dyDescent="0.2">
      <c r="A41" s="366" t="s">
        <v>60</v>
      </c>
      <c r="B41" s="367">
        <v>617</v>
      </c>
      <c r="C41" s="367">
        <v>0</v>
      </c>
      <c r="D41" s="368">
        <f t="shared" si="0"/>
        <v>0</v>
      </c>
      <c r="E41" s="367">
        <v>1010</v>
      </c>
      <c r="F41" s="367">
        <v>30</v>
      </c>
      <c r="G41" s="369">
        <f t="shared" si="2"/>
        <v>2.9702970297029702E-2</v>
      </c>
      <c r="H41" s="367">
        <f t="shared" si="1"/>
        <v>30</v>
      </c>
      <c r="I41" s="367">
        <v>1485</v>
      </c>
      <c r="J41" s="367">
        <v>1627</v>
      </c>
      <c r="K41" s="367">
        <v>15794651</v>
      </c>
      <c r="L41" s="367">
        <v>255009.35</v>
      </c>
      <c r="M41" s="396"/>
      <c r="O41" s="396"/>
    </row>
    <row r="42" spans="1:15" x14ac:dyDescent="0.2">
      <c r="A42" s="366" t="s">
        <v>61</v>
      </c>
      <c r="B42" s="367">
        <v>4</v>
      </c>
      <c r="C42" s="367">
        <v>0</v>
      </c>
      <c r="D42" s="368">
        <f t="shared" si="0"/>
        <v>0</v>
      </c>
      <c r="E42" s="367">
        <v>207</v>
      </c>
      <c r="F42" s="367">
        <v>3</v>
      </c>
      <c r="G42" s="369">
        <f t="shared" si="2"/>
        <v>1.4492753623188406E-2</v>
      </c>
      <c r="H42" s="367">
        <f t="shared" si="1"/>
        <v>3</v>
      </c>
      <c r="I42" s="367">
        <v>188</v>
      </c>
      <c r="J42" s="367">
        <v>211</v>
      </c>
      <c r="K42" s="367">
        <v>390580</v>
      </c>
      <c r="L42" s="367">
        <v>5864.21</v>
      </c>
      <c r="M42" s="396"/>
      <c r="O42" s="396"/>
    </row>
    <row r="43" spans="1:15" x14ac:dyDescent="0.2">
      <c r="A43" s="366" t="s">
        <v>62</v>
      </c>
      <c r="B43" s="367">
        <v>0</v>
      </c>
      <c r="C43" s="367">
        <v>0</v>
      </c>
      <c r="D43" s="368">
        <v>0</v>
      </c>
      <c r="E43" s="367">
        <v>7</v>
      </c>
      <c r="F43" s="367">
        <v>0</v>
      </c>
      <c r="G43" s="369">
        <v>0</v>
      </c>
      <c r="H43" s="367">
        <f t="shared" si="1"/>
        <v>0</v>
      </c>
      <c r="I43" s="367">
        <v>7</v>
      </c>
      <c r="J43" s="367">
        <v>7</v>
      </c>
      <c r="K43" s="367">
        <v>0</v>
      </c>
      <c r="L43" s="367">
        <v>0</v>
      </c>
      <c r="M43" s="396"/>
      <c r="O43" s="396"/>
    </row>
    <row r="44" spans="1:15" x14ac:dyDescent="0.2">
      <c r="A44" s="366" t="s">
        <v>63</v>
      </c>
      <c r="B44" s="367">
        <v>0</v>
      </c>
      <c r="C44" s="367">
        <v>0</v>
      </c>
      <c r="D44" s="368">
        <v>0</v>
      </c>
      <c r="E44" s="367">
        <v>1</v>
      </c>
      <c r="F44" s="367">
        <v>0</v>
      </c>
      <c r="G44" s="369">
        <v>0</v>
      </c>
      <c r="H44" s="367">
        <f t="shared" si="1"/>
        <v>0</v>
      </c>
      <c r="I44" s="367">
        <v>1</v>
      </c>
      <c r="J44" s="367">
        <v>1</v>
      </c>
      <c r="K44" s="367">
        <v>0</v>
      </c>
      <c r="L44" s="367">
        <v>0</v>
      </c>
      <c r="M44" s="396"/>
      <c r="O44" s="396"/>
    </row>
    <row r="45" spans="1:15" s="395" customFormat="1" x14ac:dyDescent="0.2">
      <c r="A45" s="403" t="s">
        <v>64</v>
      </c>
      <c r="B45" s="400" t="s">
        <v>167</v>
      </c>
      <c r="C45" s="400"/>
      <c r="D45" s="401"/>
      <c r="E45" s="400"/>
      <c r="F45" s="400"/>
      <c r="G45" s="400"/>
      <c r="H45" s="400"/>
      <c r="I45" s="400"/>
      <c r="J45" s="400"/>
      <c r="K45" s="400"/>
      <c r="L45" s="400"/>
      <c r="M45" s="396"/>
      <c r="O45" s="396"/>
    </row>
    <row r="46" spans="1:15" x14ac:dyDescent="0.2">
      <c r="A46" s="366" t="s">
        <v>65</v>
      </c>
      <c r="B46" s="367">
        <v>62</v>
      </c>
      <c r="C46" s="367">
        <v>4</v>
      </c>
      <c r="D46" s="368">
        <f t="shared" si="0"/>
        <v>6.4516129032258063E-2</v>
      </c>
      <c r="E46" s="367">
        <v>604</v>
      </c>
      <c r="F46" s="367">
        <v>1</v>
      </c>
      <c r="G46" s="369">
        <f t="shared" si="2"/>
        <v>1.6556291390728477E-3</v>
      </c>
      <c r="H46" s="367">
        <f t="shared" si="1"/>
        <v>5</v>
      </c>
      <c r="I46" s="367">
        <v>616</v>
      </c>
      <c r="J46" s="367">
        <v>666</v>
      </c>
      <c r="K46" s="367">
        <v>321345</v>
      </c>
      <c r="L46" s="367">
        <v>2213</v>
      </c>
      <c r="M46" s="396"/>
      <c r="O46" s="396"/>
    </row>
    <row r="47" spans="1:15" x14ac:dyDescent="0.2">
      <c r="A47" s="366" t="s">
        <v>66</v>
      </c>
      <c r="B47" s="367">
        <v>8</v>
      </c>
      <c r="C47" s="367">
        <v>7</v>
      </c>
      <c r="D47" s="368">
        <f t="shared" si="0"/>
        <v>0.875</v>
      </c>
      <c r="E47" s="367">
        <v>156</v>
      </c>
      <c r="F47" s="367">
        <v>0</v>
      </c>
      <c r="G47" s="369">
        <f t="shared" si="2"/>
        <v>0</v>
      </c>
      <c r="H47" s="367">
        <f t="shared" si="1"/>
        <v>7</v>
      </c>
      <c r="I47" s="367">
        <v>153</v>
      </c>
      <c r="J47" s="367">
        <v>164</v>
      </c>
      <c r="K47" s="367">
        <v>908800</v>
      </c>
      <c r="L47" s="367">
        <v>14426.66</v>
      </c>
      <c r="M47" s="396"/>
      <c r="O47" s="396"/>
    </row>
    <row r="48" spans="1:15" x14ac:dyDescent="0.2">
      <c r="A48" s="366" t="s">
        <v>67</v>
      </c>
      <c r="B48" s="367">
        <v>26</v>
      </c>
      <c r="C48" s="367">
        <v>0</v>
      </c>
      <c r="D48" s="368">
        <f t="shared" si="0"/>
        <v>0</v>
      </c>
      <c r="E48" s="367">
        <v>127</v>
      </c>
      <c r="F48" s="367">
        <v>4</v>
      </c>
      <c r="G48" s="369">
        <f t="shared" si="2"/>
        <v>3.1496062992125984E-2</v>
      </c>
      <c r="H48" s="367">
        <f t="shared" si="1"/>
        <v>4</v>
      </c>
      <c r="I48" s="367">
        <v>122</v>
      </c>
      <c r="J48" s="367">
        <v>153</v>
      </c>
      <c r="K48" s="367">
        <v>311450</v>
      </c>
      <c r="L48" s="367">
        <v>8248</v>
      </c>
      <c r="M48" s="396"/>
      <c r="O48" s="396"/>
    </row>
    <row r="49" spans="1:15" x14ac:dyDescent="0.2">
      <c r="A49" s="366" t="s">
        <v>68</v>
      </c>
      <c r="B49" s="367">
        <v>33</v>
      </c>
      <c r="C49" s="367">
        <v>0</v>
      </c>
      <c r="D49" s="368">
        <f t="shared" si="0"/>
        <v>0</v>
      </c>
      <c r="E49" s="367">
        <v>266</v>
      </c>
      <c r="F49" s="367">
        <v>0</v>
      </c>
      <c r="G49" s="369">
        <f t="shared" si="2"/>
        <v>0</v>
      </c>
      <c r="H49" s="367">
        <f t="shared" si="1"/>
        <v>0</v>
      </c>
      <c r="I49" s="367">
        <v>281</v>
      </c>
      <c r="J49" s="367">
        <v>299</v>
      </c>
      <c r="K49" s="367">
        <v>0</v>
      </c>
      <c r="L49" s="367">
        <v>0</v>
      </c>
      <c r="M49" s="396"/>
      <c r="O49" s="396"/>
    </row>
    <row r="50" spans="1:15" x14ac:dyDescent="0.2">
      <c r="A50" s="366" t="s">
        <v>69</v>
      </c>
      <c r="B50" s="367">
        <v>33</v>
      </c>
      <c r="C50" s="367">
        <v>3</v>
      </c>
      <c r="D50" s="368">
        <f t="shared" si="0"/>
        <v>9.0909090909090912E-2</v>
      </c>
      <c r="E50" s="367">
        <v>61</v>
      </c>
      <c r="F50" s="367">
        <v>0</v>
      </c>
      <c r="G50" s="369">
        <f t="shared" si="2"/>
        <v>0</v>
      </c>
      <c r="H50" s="367">
        <f t="shared" si="1"/>
        <v>3</v>
      </c>
      <c r="I50" s="367">
        <v>86</v>
      </c>
      <c r="J50" s="367">
        <v>94</v>
      </c>
      <c r="K50" s="367">
        <v>1128399</v>
      </c>
      <c r="L50" s="367">
        <v>18608</v>
      </c>
      <c r="M50" s="396"/>
      <c r="O50" s="396"/>
    </row>
    <row r="51" spans="1:15" x14ac:dyDescent="0.2">
      <c r="A51" s="366" t="s">
        <v>70</v>
      </c>
      <c r="B51" s="367">
        <v>2</v>
      </c>
      <c r="C51" s="367">
        <v>0</v>
      </c>
      <c r="D51" s="368">
        <f t="shared" si="0"/>
        <v>0</v>
      </c>
      <c r="E51" s="367">
        <v>80</v>
      </c>
      <c r="F51" s="367">
        <v>0</v>
      </c>
      <c r="G51" s="369">
        <f t="shared" si="2"/>
        <v>0</v>
      </c>
      <c r="H51" s="367">
        <f t="shared" si="1"/>
        <v>0</v>
      </c>
      <c r="I51" s="367">
        <v>77</v>
      </c>
      <c r="J51" s="367">
        <v>82</v>
      </c>
      <c r="K51" s="367">
        <v>0</v>
      </c>
      <c r="L51" s="367">
        <v>0</v>
      </c>
      <c r="M51" s="396"/>
      <c r="O51" s="396"/>
    </row>
    <row r="52" spans="1:15" x14ac:dyDescent="0.2">
      <c r="A52" s="366" t="s">
        <v>71</v>
      </c>
      <c r="B52" s="367">
        <v>4</v>
      </c>
      <c r="C52" s="367">
        <v>0</v>
      </c>
      <c r="D52" s="368">
        <f t="shared" si="0"/>
        <v>0</v>
      </c>
      <c r="E52" s="367">
        <v>24</v>
      </c>
      <c r="F52" s="367">
        <v>0</v>
      </c>
      <c r="G52" s="369">
        <f t="shared" si="2"/>
        <v>0</v>
      </c>
      <c r="H52" s="367">
        <f t="shared" si="1"/>
        <v>0</v>
      </c>
      <c r="I52" s="367">
        <v>28</v>
      </c>
      <c r="J52" s="367">
        <v>28</v>
      </c>
      <c r="K52" s="367">
        <v>0</v>
      </c>
      <c r="L52" s="367">
        <v>0</v>
      </c>
      <c r="M52" s="396"/>
      <c r="O52" s="396"/>
    </row>
    <row r="53" spans="1:15" x14ac:dyDescent="0.2">
      <c r="A53" s="366" t="s">
        <v>72</v>
      </c>
      <c r="B53" s="367">
        <v>64</v>
      </c>
      <c r="C53" s="367">
        <v>1</v>
      </c>
      <c r="D53" s="368">
        <f t="shared" si="0"/>
        <v>1.5625E-2</v>
      </c>
      <c r="E53" s="367">
        <v>2666</v>
      </c>
      <c r="F53" s="367">
        <v>16</v>
      </c>
      <c r="G53" s="369">
        <f t="shared" si="2"/>
        <v>6.0015003750937736E-3</v>
      </c>
      <c r="H53" s="367">
        <f t="shared" si="1"/>
        <v>17</v>
      </c>
      <c r="I53" s="367">
        <v>1279</v>
      </c>
      <c r="J53" s="367">
        <v>2730</v>
      </c>
      <c r="K53" s="367">
        <v>7214963</v>
      </c>
      <c r="L53" s="367">
        <v>124645</v>
      </c>
      <c r="M53" s="396"/>
      <c r="O53" s="396"/>
    </row>
    <row r="54" spans="1:15" x14ac:dyDescent="0.2">
      <c r="A54" s="366" t="s">
        <v>73</v>
      </c>
      <c r="B54" s="367">
        <v>0</v>
      </c>
      <c r="C54" s="367">
        <v>0</v>
      </c>
      <c r="D54" s="368">
        <v>0</v>
      </c>
      <c r="E54" s="367">
        <v>489</v>
      </c>
      <c r="F54" s="367">
        <v>4</v>
      </c>
      <c r="G54" s="369">
        <f t="shared" si="2"/>
        <v>8.1799591002044997E-3</v>
      </c>
      <c r="H54" s="367">
        <f t="shared" si="1"/>
        <v>4</v>
      </c>
      <c r="I54" s="367">
        <v>405</v>
      </c>
      <c r="J54" s="367">
        <v>489</v>
      </c>
      <c r="K54" s="367">
        <v>0</v>
      </c>
      <c r="L54" s="367">
        <v>0</v>
      </c>
      <c r="M54" s="396"/>
      <c r="O54" s="396"/>
    </row>
    <row r="55" spans="1:15" x14ac:dyDescent="0.2">
      <c r="A55" s="366" t="s">
        <v>74</v>
      </c>
      <c r="B55" s="367">
        <v>131</v>
      </c>
      <c r="C55" s="367">
        <v>5</v>
      </c>
      <c r="D55" s="368">
        <f t="shared" si="0"/>
        <v>3.8167938931297711E-2</v>
      </c>
      <c r="E55" s="367">
        <v>4554</v>
      </c>
      <c r="F55" s="367">
        <v>733</v>
      </c>
      <c r="G55" s="369">
        <f t="shared" si="2"/>
        <v>0.16095740008783488</v>
      </c>
      <c r="H55" s="367">
        <f>C55+F55</f>
        <v>738</v>
      </c>
      <c r="I55" s="367">
        <v>3947</v>
      </c>
      <c r="J55" s="367">
        <v>4685</v>
      </c>
      <c r="K55" s="367">
        <v>77114525</v>
      </c>
      <c r="L55" s="367">
        <v>1701126.21</v>
      </c>
      <c r="M55" s="396"/>
      <c r="O55" s="396"/>
    </row>
    <row r="56" spans="1:15" x14ac:dyDescent="0.2">
      <c r="A56" s="366" t="s">
        <v>75</v>
      </c>
      <c r="B56" s="367">
        <v>12</v>
      </c>
      <c r="C56" s="367">
        <v>0</v>
      </c>
      <c r="D56" s="368">
        <f t="shared" si="0"/>
        <v>0</v>
      </c>
      <c r="E56" s="367">
        <v>851</v>
      </c>
      <c r="F56" s="367">
        <v>5</v>
      </c>
      <c r="G56" s="369">
        <f t="shared" si="2"/>
        <v>5.8754406580493537E-3</v>
      </c>
      <c r="H56" s="367">
        <f t="shared" si="1"/>
        <v>5</v>
      </c>
      <c r="I56" s="367">
        <v>635</v>
      </c>
      <c r="J56" s="367">
        <v>863</v>
      </c>
      <c r="K56" s="367">
        <v>6042755</v>
      </c>
      <c r="L56" s="367">
        <v>102310.08</v>
      </c>
      <c r="M56" s="396"/>
      <c r="O56" s="396"/>
    </row>
    <row r="57" spans="1:15" x14ac:dyDescent="0.2">
      <c r="A57" s="366" t="s">
        <v>76</v>
      </c>
      <c r="B57" s="367">
        <v>114</v>
      </c>
      <c r="C57" s="367">
        <v>2</v>
      </c>
      <c r="D57" s="368">
        <f t="shared" si="0"/>
        <v>1.7543859649122806E-2</v>
      </c>
      <c r="E57" s="367">
        <v>1316</v>
      </c>
      <c r="F57" s="367">
        <v>45</v>
      </c>
      <c r="G57" s="369">
        <f t="shared" si="2"/>
        <v>3.4194528875379937E-2</v>
      </c>
      <c r="H57" s="367">
        <f t="shared" si="1"/>
        <v>47</v>
      </c>
      <c r="I57" s="367">
        <v>827</v>
      </c>
      <c r="J57" s="367">
        <v>1430</v>
      </c>
      <c r="K57" s="367">
        <v>11088134</v>
      </c>
      <c r="L57" s="367">
        <v>234068</v>
      </c>
      <c r="M57" s="396"/>
      <c r="O57" s="396"/>
    </row>
    <row r="58" spans="1:15" x14ac:dyDescent="0.2">
      <c r="A58" s="366" t="s">
        <v>77</v>
      </c>
      <c r="B58" s="367">
        <v>33</v>
      </c>
      <c r="C58" s="367">
        <v>0</v>
      </c>
      <c r="D58" s="368">
        <f t="shared" si="0"/>
        <v>0</v>
      </c>
      <c r="E58" s="367">
        <v>507</v>
      </c>
      <c r="F58" s="367">
        <v>58</v>
      </c>
      <c r="G58" s="369">
        <f t="shared" si="2"/>
        <v>0.11439842209072978</v>
      </c>
      <c r="H58" s="367">
        <f t="shared" si="1"/>
        <v>58</v>
      </c>
      <c r="I58" s="367">
        <v>217</v>
      </c>
      <c r="J58" s="367">
        <v>540</v>
      </c>
      <c r="K58" s="367">
        <v>3291379</v>
      </c>
      <c r="L58" s="367">
        <v>23495.15</v>
      </c>
      <c r="M58" s="396"/>
      <c r="O58" s="396"/>
    </row>
    <row r="59" spans="1:15" x14ac:dyDescent="0.2">
      <c r="A59" s="366" t="s">
        <v>78</v>
      </c>
      <c r="B59" s="367">
        <v>3</v>
      </c>
      <c r="C59" s="367">
        <v>1</v>
      </c>
      <c r="D59" s="368">
        <f t="shared" si="0"/>
        <v>0.33333333333333331</v>
      </c>
      <c r="E59" s="367">
        <v>47</v>
      </c>
      <c r="F59" s="367">
        <v>0</v>
      </c>
      <c r="G59" s="369">
        <f t="shared" si="2"/>
        <v>0</v>
      </c>
      <c r="H59" s="367">
        <f t="shared" si="1"/>
        <v>1</v>
      </c>
      <c r="I59" s="367">
        <v>46</v>
      </c>
      <c r="J59" s="367">
        <v>50</v>
      </c>
      <c r="K59" s="367">
        <v>50000</v>
      </c>
      <c r="L59" s="367">
        <v>479.73</v>
      </c>
      <c r="M59" s="396"/>
      <c r="O59" s="396"/>
    </row>
    <row r="60" spans="1:15" x14ac:dyDescent="0.2">
      <c r="A60" s="397" t="s">
        <v>79</v>
      </c>
      <c r="B60" s="367">
        <v>12</v>
      </c>
      <c r="C60" s="367">
        <v>1</v>
      </c>
      <c r="D60" s="368">
        <v>8.3333333333333329E-2</v>
      </c>
      <c r="E60" s="367">
        <v>266</v>
      </c>
      <c r="F60" s="367">
        <v>0</v>
      </c>
      <c r="G60" s="369">
        <v>0</v>
      </c>
      <c r="H60" s="367">
        <v>1</v>
      </c>
      <c r="I60" s="367">
        <v>261</v>
      </c>
      <c r="J60" s="367">
        <v>278</v>
      </c>
      <c r="K60" s="367">
        <v>50000</v>
      </c>
      <c r="L60" s="367">
        <v>544</v>
      </c>
      <c r="M60" s="396"/>
      <c r="O60" s="396"/>
    </row>
    <row r="61" spans="1:15" x14ac:dyDescent="0.2">
      <c r="A61" s="366" t="s">
        <v>80</v>
      </c>
      <c r="B61" s="367">
        <v>488</v>
      </c>
      <c r="C61" s="367">
        <v>4</v>
      </c>
      <c r="D61" s="368">
        <f t="shared" si="0"/>
        <v>8.1967213114754103E-3</v>
      </c>
      <c r="E61" s="367">
        <v>506</v>
      </c>
      <c r="F61" s="367">
        <v>44</v>
      </c>
      <c r="G61" s="369">
        <f t="shared" si="2"/>
        <v>8.6956521739130432E-2</v>
      </c>
      <c r="H61" s="367">
        <f t="shared" si="1"/>
        <v>48</v>
      </c>
      <c r="I61" s="367">
        <v>633</v>
      </c>
      <c r="J61" s="367">
        <v>994</v>
      </c>
      <c r="K61" s="367">
        <v>8269653</v>
      </c>
      <c r="L61" s="367">
        <v>199352.93</v>
      </c>
      <c r="M61" s="396"/>
      <c r="O61" s="396"/>
    </row>
    <row r="62" spans="1:15" x14ac:dyDescent="0.2">
      <c r="A62" s="397" t="s">
        <v>81</v>
      </c>
      <c r="B62" s="367">
        <v>0</v>
      </c>
      <c r="C62" s="367">
        <v>0</v>
      </c>
      <c r="D62" s="368">
        <v>0</v>
      </c>
      <c r="E62" s="367">
        <v>29</v>
      </c>
      <c r="F62" s="367">
        <v>0</v>
      </c>
      <c r="G62" s="369">
        <f>IF(OR((E62=0),(E62="")),"",(F62/E62))</f>
        <v>0</v>
      </c>
      <c r="H62" s="367">
        <f t="shared" si="1"/>
        <v>0</v>
      </c>
      <c r="I62" s="367">
        <v>29</v>
      </c>
      <c r="J62" s="367">
        <v>29</v>
      </c>
      <c r="K62" s="367">
        <v>0</v>
      </c>
      <c r="L62" s="367">
        <v>0</v>
      </c>
      <c r="M62" s="396"/>
      <c r="O62" s="396"/>
    </row>
    <row r="63" spans="1:15" x14ac:dyDescent="0.2">
      <c r="A63" s="366" t="s">
        <v>82</v>
      </c>
      <c r="B63" s="367">
        <v>18</v>
      </c>
      <c r="C63" s="367">
        <v>3</v>
      </c>
      <c r="D63" s="368">
        <f t="shared" si="0"/>
        <v>0.16666666666666666</v>
      </c>
      <c r="E63" s="367">
        <v>573</v>
      </c>
      <c r="F63" s="367">
        <v>47</v>
      </c>
      <c r="G63" s="369">
        <f t="shared" si="2"/>
        <v>8.2024432809773118E-2</v>
      </c>
      <c r="H63" s="367">
        <f t="shared" si="1"/>
        <v>50</v>
      </c>
      <c r="I63" s="367">
        <v>335</v>
      </c>
      <c r="J63" s="367">
        <v>591</v>
      </c>
      <c r="K63" s="367">
        <v>84172712</v>
      </c>
      <c r="L63" s="367">
        <v>269984</v>
      </c>
      <c r="M63" s="396"/>
      <c r="O63" s="396"/>
    </row>
    <row r="64" spans="1:15" x14ac:dyDescent="0.2">
      <c r="A64" s="366" t="s">
        <v>83</v>
      </c>
      <c r="B64" s="367">
        <v>4</v>
      </c>
      <c r="C64" s="367">
        <v>0</v>
      </c>
      <c r="D64" s="368">
        <f t="shared" si="0"/>
        <v>0</v>
      </c>
      <c r="E64" s="367">
        <v>790</v>
      </c>
      <c r="F64" s="367">
        <v>44</v>
      </c>
      <c r="G64" s="369">
        <f t="shared" si="2"/>
        <v>5.5696202531645568E-2</v>
      </c>
      <c r="H64" s="367">
        <f t="shared" si="1"/>
        <v>44</v>
      </c>
      <c r="I64" s="367">
        <v>397</v>
      </c>
      <c r="J64" s="367">
        <v>794</v>
      </c>
      <c r="K64" s="367">
        <v>12059702</v>
      </c>
      <c r="L64" s="367">
        <v>200652.44</v>
      </c>
      <c r="M64" s="396"/>
      <c r="O64" s="396"/>
    </row>
    <row r="65" spans="1:15" x14ac:dyDescent="0.2">
      <c r="A65" s="366" t="s">
        <v>84</v>
      </c>
      <c r="B65" s="367">
        <v>1</v>
      </c>
      <c r="C65" s="367">
        <v>0</v>
      </c>
      <c r="D65" s="368">
        <f t="shared" si="0"/>
        <v>0</v>
      </c>
      <c r="E65" s="367">
        <v>82</v>
      </c>
      <c r="F65" s="367">
        <v>0</v>
      </c>
      <c r="G65" s="369">
        <f t="shared" si="2"/>
        <v>0</v>
      </c>
      <c r="H65" s="367">
        <f t="shared" si="1"/>
        <v>0</v>
      </c>
      <c r="I65" s="367">
        <v>83</v>
      </c>
      <c r="J65" s="367">
        <v>83</v>
      </c>
      <c r="K65" s="367">
        <v>0</v>
      </c>
      <c r="L65" s="367">
        <v>0</v>
      </c>
      <c r="M65" s="396"/>
      <c r="O65" s="396"/>
    </row>
    <row r="66" spans="1:15" x14ac:dyDescent="0.2">
      <c r="A66" s="366" t="s">
        <v>85</v>
      </c>
      <c r="B66" s="367">
        <v>7</v>
      </c>
      <c r="C66" s="367">
        <v>0</v>
      </c>
      <c r="D66" s="368">
        <f t="shared" si="0"/>
        <v>0</v>
      </c>
      <c r="E66" s="367">
        <v>0</v>
      </c>
      <c r="F66" s="367">
        <v>0</v>
      </c>
      <c r="G66" s="369">
        <v>0</v>
      </c>
      <c r="H66" s="367">
        <f t="shared" si="1"/>
        <v>0</v>
      </c>
      <c r="I66" s="367">
        <v>6</v>
      </c>
      <c r="J66" s="367">
        <v>7</v>
      </c>
      <c r="K66" s="367">
        <v>0</v>
      </c>
      <c r="L66" s="367">
        <v>0</v>
      </c>
      <c r="M66" s="396"/>
      <c r="O66" s="396"/>
    </row>
    <row r="67" spans="1:15" x14ac:dyDescent="0.2">
      <c r="A67" s="366" t="s">
        <v>86</v>
      </c>
      <c r="B67" s="367">
        <v>0</v>
      </c>
      <c r="C67" s="367">
        <v>0</v>
      </c>
      <c r="D67" s="398">
        <v>0</v>
      </c>
      <c r="E67" s="367">
        <v>5</v>
      </c>
      <c r="F67" s="367">
        <v>0</v>
      </c>
      <c r="G67" s="369">
        <f t="shared" si="2"/>
        <v>0</v>
      </c>
      <c r="H67" s="367">
        <f t="shared" si="1"/>
        <v>0</v>
      </c>
      <c r="I67" s="367">
        <v>2</v>
      </c>
      <c r="J67" s="367">
        <v>5</v>
      </c>
      <c r="K67" s="367">
        <v>0</v>
      </c>
      <c r="L67" s="367">
        <v>0</v>
      </c>
      <c r="M67" s="396"/>
      <c r="O67" s="396"/>
    </row>
    <row r="68" spans="1:15" x14ac:dyDescent="0.2">
      <c r="A68" s="397" t="s">
        <v>87</v>
      </c>
      <c r="B68" s="367">
        <v>0</v>
      </c>
      <c r="C68" s="367">
        <v>0</v>
      </c>
      <c r="D68" s="368">
        <v>0</v>
      </c>
      <c r="E68" s="367">
        <v>0</v>
      </c>
      <c r="F68" s="367">
        <v>0</v>
      </c>
      <c r="G68" s="369">
        <v>0</v>
      </c>
      <c r="H68" s="367">
        <f t="shared" si="1"/>
        <v>0</v>
      </c>
      <c r="I68" s="367">
        <v>0</v>
      </c>
      <c r="J68" s="367">
        <v>0</v>
      </c>
      <c r="K68" s="367">
        <v>0</v>
      </c>
      <c r="L68" s="367">
        <v>0</v>
      </c>
      <c r="M68" s="396"/>
      <c r="O68" s="396"/>
    </row>
    <row r="69" spans="1:15" x14ac:dyDescent="0.2">
      <c r="A69" s="366" t="s">
        <v>88</v>
      </c>
      <c r="B69" s="367">
        <v>74</v>
      </c>
      <c r="C69" s="367">
        <v>0</v>
      </c>
      <c r="D69" s="368">
        <f t="shared" si="0"/>
        <v>0</v>
      </c>
      <c r="E69" s="367">
        <v>924</v>
      </c>
      <c r="F69" s="367">
        <v>7</v>
      </c>
      <c r="G69" s="369">
        <f t="shared" si="2"/>
        <v>7.575757575757576E-3</v>
      </c>
      <c r="H69" s="367">
        <f t="shared" si="1"/>
        <v>7</v>
      </c>
      <c r="I69" s="367">
        <v>772</v>
      </c>
      <c r="J69" s="367">
        <v>998</v>
      </c>
      <c r="K69" s="367">
        <v>3976978</v>
      </c>
      <c r="L69" s="367">
        <v>81846.94</v>
      </c>
      <c r="M69" s="396"/>
      <c r="O69" s="396"/>
    </row>
    <row r="70" spans="1:15" s="395" customFormat="1" x14ac:dyDescent="0.2">
      <c r="A70" s="397" t="s">
        <v>89</v>
      </c>
      <c r="B70" s="367">
        <v>0</v>
      </c>
      <c r="C70" s="367">
        <v>0</v>
      </c>
      <c r="D70" s="368">
        <v>0</v>
      </c>
      <c r="E70" s="367">
        <v>6</v>
      </c>
      <c r="F70" s="367">
        <v>0</v>
      </c>
      <c r="G70" s="369">
        <f t="shared" si="2"/>
        <v>0</v>
      </c>
      <c r="H70" s="367">
        <f t="shared" si="1"/>
        <v>0</v>
      </c>
      <c r="I70" s="367">
        <v>6</v>
      </c>
      <c r="J70" s="367">
        <v>6</v>
      </c>
      <c r="K70" s="367">
        <v>0</v>
      </c>
      <c r="L70" s="367">
        <v>0</v>
      </c>
      <c r="M70" s="396"/>
      <c r="O70" s="396"/>
    </row>
    <row r="71" spans="1:15" x14ac:dyDescent="0.2">
      <c r="A71" s="366" t="s">
        <v>90</v>
      </c>
      <c r="B71" s="367">
        <v>14</v>
      </c>
      <c r="C71" s="367">
        <v>0</v>
      </c>
      <c r="D71" s="368">
        <f t="shared" si="0"/>
        <v>0</v>
      </c>
      <c r="E71" s="367">
        <v>46</v>
      </c>
      <c r="F71" s="367">
        <v>0</v>
      </c>
      <c r="G71" s="369">
        <f t="shared" si="2"/>
        <v>0</v>
      </c>
      <c r="H71" s="367">
        <f>C71+F71</f>
        <v>0</v>
      </c>
      <c r="I71" s="367">
        <v>60</v>
      </c>
      <c r="J71" s="367">
        <v>60</v>
      </c>
      <c r="K71" s="367">
        <v>0</v>
      </c>
      <c r="L71" s="367">
        <v>0</v>
      </c>
      <c r="M71" s="396"/>
      <c r="O71" s="396"/>
    </row>
    <row r="72" spans="1:15" s="395" customFormat="1" x14ac:dyDescent="0.2">
      <c r="A72" s="397" t="s">
        <v>91</v>
      </c>
      <c r="B72" s="367">
        <v>0</v>
      </c>
      <c r="C72" s="367">
        <v>0</v>
      </c>
      <c r="D72" s="368">
        <v>0</v>
      </c>
      <c r="E72" s="367">
        <v>1</v>
      </c>
      <c r="F72" s="367">
        <v>0</v>
      </c>
      <c r="G72" s="369">
        <f t="shared" si="2"/>
        <v>0</v>
      </c>
      <c r="H72" s="367">
        <f>C72+F72</f>
        <v>0</v>
      </c>
      <c r="I72" s="367">
        <v>1</v>
      </c>
      <c r="J72" s="367">
        <v>1</v>
      </c>
      <c r="K72" s="367">
        <v>0</v>
      </c>
      <c r="L72" s="367">
        <v>0</v>
      </c>
      <c r="M72" s="396"/>
      <c r="O72" s="396"/>
    </row>
    <row r="73" spans="1:15" x14ac:dyDescent="0.2">
      <c r="A73" s="366" t="s">
        <v>92</v>
      </c>
      <c r="B73" s="370">
        <f>SUM(B6:B72)</f>
        <v>4040</v>
      </c>
      <c r="C73" s="370">
        <f>SUM(C6:C72)</f>
        <v>176</v>
      </c>
      <c r="D73" s="371">
        <f>IF(OR((B73=0),(B73="")),"",(C73/B73))</f>
        <v>4.3564356435643561E-2</v>
      </c>
      <c r="E73" s="370">
        <f>SUM(E6:E72)</f>
        <v>108934</v>
      </c>
      <c r="F73" s="372">
        <f>SUM(F6:F72)</f>
        <v>20673</v>
      </c>
      <c r="G73" s="371">
        <f>IF(OR((E73=0),(E73="")),"",(F73/E73))</f>
        <v>0.18977546037049958</v>
      </c>
      <c r="H73" s="373">
        <f>C73+F73</f>
        <v>20849</v>
      </c>
      <c r="I73" s="372">
        <f>SUM(I6:I72)</f>
        <v>53344</v>
      </c>
      <c r="J73" s="374">
        <f>SUM(J6:J72)</f>
        <v>112974</v>
      </c>
      <c r="K73" s="374">
        <f>SUM(K6:K72)</f>
        <v>4268513404</v>
      </c>
      <c r="L73" s="374">
        <f>SUM(L6:L72)</f>
        <v>81730429.809999987</v>
      </c>
    </row>
    <row r="74" spans="1:15" x14ac:dyDescent="0.2">
      <c r="A74" s="375"/>
      <c r="B74" s="376"/>
      <c r="C74" s="377" t="s">
        <v>93</v>
      </c>
      <c r="K74" s="346"/>
    </row>
    <row r="75" spans="1:15" ht="12.75" customHeight="1" x14ac:dyDescent="0.2">
      <c r="A75" s="496" t="s">
        <v>163</v>
      </c>
      <c r="B75" s="496"/>
      <c r="C75" s="377"/>
    </row>
    <row r="76" spans="1:15" x14ac:dyDescent="0.2">
      <c r="A76" s="496"/>
      <c r="B76" s="496"/>
    </row>
    <row r="77" spans="1:15" x14ac:dyDescent="0.2">
      <c r="A77" s="496"/>
      <c r="B77" s="496"/>
    </row>
    <row r="78" spans="1:15" x14ac:dyDescent="0.2">
      <c r="A78" s="496"/>
      <c r="B78" s="496"/>
    </row>
    <row r="79" spans="1:15" x14ac:dyDescent="0.2">
      <c r="A79" s="496"/>
      <c r="B79" s="496"/>
    </row>
  </sheetData>
  <mergeCells count="4">
    <mergeCell ref="A1:C1"/>
    <mergeCell ref="B2:C4"/>
    <mergeCell ref="E2:F4"/>
    <mergeCell ref="A75:B79"/>
  </mergeCells>
  <pageMargins left="0.7" right="0.7" top="0.75" bottom="0.75" header="0.3" footer="0.3"/>
  <pageSetup orientation="portrait" horizontalDpi="1200" verticalDpi="1200" r:id="rId1"/>
  <ignoredErrors>
    <ignoredError sqref="D73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79"/>
  <sheetViews>
    <sheetView zoomScale="85" zoomScaleNormal="85" workbookViewId="0">
      <pane ySplit="5" topLeftCell="A6" activePane="bottomLeft" state="frozen"/>
      <selection pane="bottomLeft" activeCell="A45" sqref="A45:XFD45"/>
    </sheetView>
  </sheetViews>
  <sheetFormatPr defaultRowHeight="14.25" x14ac:dyDescent="0.2"/>
  <cols>
    <col min="1" max="1" width="19.28515625" style="347" bestFit="1" customWidth="1"/>
    <col min="2" max="2" width="12.140625" style="347" bestFit="1" customWidth="1"/>
    <col min="3" max="3" width="18.140625" style="347" customWidth="1"/>
    <col min="4" max="4" width="9.28515625" style="347" bestFit="1" customWidth="1"/>
    <col min="5" max="5" width="12.140625" style="347" bestFit="1" customWidth="1"/>
    <col min="6" max="6" width="33.140625" style="347" bestFit="1" customWidth="1"/>
    <col min="7" max="7" width="9.28515625" style="347" bestFit="1" customWidth="1"/>
    <col min="8" max="8" width="10.140625" style="347" bestFit="1" customWidth="1"/>
    <col min="9" max="9" width="12.7109375" style="347" bestFit="1" customWidth="1"/>
    <col min="10" max="10" width="10.7109375" style="347" bestFit="1" customWidth="1"/>
    <col min="11" max="11" width="15.28515625" style="347" bestFit="1" customWidth="1"/>
    <col min="12" max="12" width="17.85546875" style="347" bestFit="1" customWidth="1"/>
    <col min="13" max="16384" width="9.140625" style="347"/>
  </cols>
  <sheetData>
    <row r="1" spans="1:12" x14ac:dyDescent="0.2">
      <c r="A1" s="480">
        <v>2020</v>
      </c>
      <c r="B1" s="481"/>
      <c r="C1" s="481"/>
      <c r="D1" s="341"/>
      <c r="E1" s="342"/>
      <c r="F1" s="343" t="s">
        <v>136</v>
      </c>
      <c r="G1" s="344">
        <f>COUNTA(B6:B72)</f>
        <v>67</v>
      </c>
      <c r="H1" s="344"/>
      <c r="I1" s="344"/>
      <c r="J1" s="342" t="s">
        <v>2</v>
      </c>
      <c r="K1" s="345">
        <f>G1/67</f>
        <v>1</v>
      </c>
      <c r="L1" s="346"/>
    </row>
    <row r="2" spans="1:12" ht="12.75" customHeight="1" x14ac:dyDescent="0.25">
      <c r="A2" s="348" t="s">
        <v>3</v>
      </c>
      <c r="B2" s="482" t="s">
        <v>137</v>
      </c>
      <c r="C2" s="483"/>
      <c r="D2" s="349" t="s">
        <v>4</v>
      </c>
      <c r="E2" s="488" t="s">
        <v>138</v>
      </c>
      <c r="F2" s="489"/>
      <c r="G2" s="350" t="s">
        <v>5</v>
      </c>
      <c r="H2" s="349" t="s">
        <v>6</v>
      </c>
      <c r="I2" s="349" t="s">
        <v>140</v>
      </c>
      <c r="J2" s="349" t="s">
        <v>7</v>
      </c>
      <c r="K2" s="351" t="s">
        <v>8</v>
      </c>
      <c r="L2" s="351" t="s">
        <v>9</v>
      </c>
    </row>
    <row r="3" spans="1:12" ht="15" x14ac:dyDescent="0.25">
      <c r="A3" s="352">
        <v>44785</v>
      </c>
      <c r="B3" s="484"/>
      <c r="C3" s="485"/>
      <c r="D3" s="353" t="s">
        <v>10</v>
      </c>
      <c r="E3" s="490"/>
      <c r="F3" s="491"/>
      <c r="G3" s="354" t="s">
        <v>10</v>
      </c>
      <c r="H3" s="355" t="s">
        <v>11</v>
      </c>
      <c r="I3" s="355" t="s">
        <v>12</v>
      </c>
      <c r="J3" s="356" t="s">
        <v>0</v>
      </c>
      <c r="K3" s="354" t="s">
        <v>13</v>
      </c>
      <c r="L3" s="354" t="s">
        <v>14</v>
      </c>
    </row>
    <row r="4" spans="1:12" ht="15" x14ac:dyDescent="0.25">
      <c r="A4" s="357"/>
      <c r="B4" s="486"/>
      <c r="C4" s="487"/>
      <c r="D4" s="356" t="s">
        <v>139</v>
      </c>
      <c r="E4" s="492"/>
      <c r="F4" s="493"/>
      <c r="G4" s="358" t="s">
        <v>139</v>
      </c>
      <c r="H4" s="358" t="s">
        <v>15</v>
      </c>
      <c r="I4" s="359" t="s">
        <v>16</v>
      </c>
      <c r="J4" s="358" t="s">
        <v>10</v>
      </c>
      <c r="K4" s="354" t="s">
        <v>17</v>
      </c>
      <c r="L4" s="354" t="s">
        <v>18</v>
      </c>
    </row>
    <row r="5" spans="1:12" ht="15" x14ac:dyDescent="0.25">
      <c r="A5" s="360" t="s">
        <v>19</v>
      </c>
      <c r="B5" s="361" t="s">
        <v>20</v>
      </c>
      <c r="C5" s="361" t="s">
        <v>21</v>
      </c>
      <c r="D5" s="362" t="s">
        <v>21</v>
      </c>
      <c r="E5" s="361" t="s">
        <v>20</v>
      </c>
      <c r="F5" s="361" t="s">
        <v>11</v>
      </c>
      <c r="G5" s="363" t="s">
        <v>21</v>
      </c>
      <c r="H5" s="362" t="s">
        <v>21</v>
      </c>
      <c r="I5" s="362" t="s">
        <v>22</v>
      </c>
      <c r="J5" s="362" t="s">
        <v>139</v>
      </c>
      <c r="K5" s="364" t="s">
        <v>23</v>
      </c>
      <c r="L5" s="354" t="s">
        <v>24</v>
      </c>
    </row>
    <row r="6" spans="1:12" s="395" customFormat="1" x14ac:dyDescent="0.2">
      <c r="A6" s="408" t="s">
        <v>25</v>
      </c>
      <c r="B6" s="367">
        <v>27</v>
      </c>
      <c r="C6" s="367">
        <v>18</v>
      </c>
      <c r="D6" s="368">
        <f t="shared" ref="D6:D71" si="0">IF(OR((B6=0),(B6="")),"",(C6/B6))</f>
        <v>0.66666666666666663</v>
      </c>
      <c r="E6" s="367">
        <v>672</v>
      </c>
      <c r="F6" s="407">
        <v>5</v>
      </c>
      <c r="G6" s="369">
        <f>IF(OR((E6=0),(E6="")),"",(F6/E6))</f>
        <v>7.4404761904761901E-3</v>
      </c>
      <c r="H6" s="367">
        <v>23</v>
      </c>
      <c r="I6" s="367">
        <v>606</v>
      </c>
      <c r="J6" s="367">
        <f>E6+B6</f>
        <v>699</v>
      </c>
      <c r="K6" s="367">
        <v>7420808</v>
      </c>
      <c r="L6" s="367">
        <v>179435</v>
      </c>
    </row>
    <row r="7" spans="1:12" s="395" customFormat="1" x14ac:dyDescent="0.2">
      <c r="A7" s="397" t="s">
        <v>26</v>
      </c>
      <c r="B7" s="367">
        <v>0</v>
      </c>
      <c r="C7" s="367">
        <v>0</v>
      </c>
      <c r="D7" s="368">
        <v>0</v>
      </c>
      <c r="E7" s="367">
        <v>11</v>
      </c>
      <c r="F7" s="367">
        <v>0</v>
      </c>
      <c r="G7" s="369">
        <f>IF(OR((E7=0),(E7="")),"",(F7/E7))</f>
        <v>0</v>
      </c>
      <c r="H7" s="367">
        <v>0</v>
      </c>
      <c r="I7" s="367">
        <v>11</v>
      </c>
      <c r="J7" s="367">
        <v>11</v>
      </c>
      <c r="K7" s="367">
        <v>0</v>
      </c>
      <c r="L7" s="367">
        <v>0</v>
      </c>
    </row>
    <row r="8" spans="1:12" x14ac:dyDescent="0.2">
      <c r="A8" s="397" t="s">
        <v>27</v>
      </c>
      <c r="B8" s="367">
        <v>1</v>
      </c>
      <c r="C8" s="367">
        <v>0</v>
      </c>
      <c r="D8" s="368">
        <f t="shared" si="0"/>
        <v>0</v>
      </c>
      <c r="E8" s="367">
        <v>306</v>
      </c>
      <c r="F8" s="367">
        <v>0</v>
      </c>
      <c r="G8" s="369">
        <f>IF(OR((E8=0),(E8="")),"",(F8/E8))</f>
        <v>0</v>
      </c>
      <c r="H8" s="367">
        <f t="shared" ref="H8:H69" si="1">C8+F8</f>
        <v>0</v>
      </c>
      <c r="I8" s="367">
        <v>303</v>
      </c>
      <c r="J8" s="367">
        <v>307</v>
      </c>
      <c r="K8" s="367">
        <v>0</v>
      </c>
      <c r="L8" s="367">
        <v>0</v>
      </c>
    </row>
    <row r="9" spans="1:12" s="395" customFormat="1" x14ac:dyDescent="0.2">
      <c r="A9" s="397" t="s">
        <v>28</v>
      </c>
      <c r="B9" s="367">
        <v>0</v>
      </c>
      <c r="C9" s="367">
        <v>0</v>
      </c>
      <c r="D9" s="368">
        <v>0</v>
      </c>
      <c r="E9" s="367">
        <v>9</v>
      </c>
      <c r="F9" s="367">
        <v>0</v>
      </c>
      <c r="G9" s="369">
        <f>IF(OR((E9=0),(E9="")),"",(F9/E9))</f>
        <v>0</v>
      </c>
      <c r="H9" s="367">
        <v>0</v>
      </c>
      <c r="I9" s="367">
        <v>8</v>
      </c>
      <c r="J9" s="367">
        <v>9</v>
      </c>
      <c r="K9" s="367">
        <v>0</v>
      </c>
      <c r="L9" s="367">
        <v>0</v>
      </c>
    </row>
    <row r="10" spans="1:12" x14ac:dyDescent="0.2">
      <c r="A10" s="397" t="s">
        <v>29</v>
      </c>
      <c r="B10" s="367">
        <v>199</v>
      </c>
      <c r="C10" s="367">
        <v>12</v>
      </c>
      <c r="D10" s="368">
        <f t="shared" si="0"/>
        <v>6.030150753768844E-2</v>
      </c>
      <c r="E10" s="367">
        <v>599</v>
      </c>
      <c r="F10" s="367">
        <v>21</v>
      </c>
      <c r="G10" s="369">
        <f t="shared" ref="G10:G72" si="2">IF(OR((E10=0),(E10="")),"",(F10/E10))</f>
        <v>3.5058430717863104E-2</v>
      </c>
      <c r="H10" s="367">
        <f t="shared" si="1"/>
        <v>33</v>
      </c>
      <c r="I10" s="367">
        <v>543</v>
      </c>
      <c r="J10" s="367">
        <v>798</v>
      </c>
      <c r="K10" s="367">
        <v>5126000</v>
      </c>
      <c r="L10" s="367">
        <v>87675</v>
      </c>
    </row>
    <row r="11" spans="1:12" x14ac:dyDescent="0.2">
      <c r="A11" s="408" t="s">
        <v>30</v>
      </c>
      <c r="B11" s="367">
        <v>304</v>
      </c>
      <c r="C11" s="367">
        <v>20</v>
      </c>
      <c r="D11" s="368">
        <f t="shared" si="0"/>
        <v>6.5789473684210523E-2</v>
      </c>
      <c r="E11" s="367">
        <v>22252</v>
      </c>
      <c r="F11" s="407">
        <v>910</v>
      </c>
      <c r="G11" s="369">
        <f t="shared" si="2"/>
        <v>4.0895200431421898E-2</v>
      </c>
      <c r="H11" s="367">
        <v>930</v>
      </c>
      <c r="I11" s="367">
        <v>1234</v>
      </c>
      <c r="J11" s="367">
        <f>E11+B11</f>
        <v>22556</v>
      </c>
      <c r="K11" s="367">
        <v>371232310</v>
      </c>
      <c r="L11" s="367">
        <v>8025060</v>
      </c>
    </row>
    <row r="12" spans="1:12" s="395" customFormat="1" x14ac:dyDescent="0.2">
      <c r="A12" s="397" t="s">
        <v>31</v>
      </c>
      <c r="B12" s="367">
        <v>0</v>
      </c>
      <c r="C12" s="367">
        <v>0</v>
      </c>
      <c r="D12" s="368">
        <v>0</v>
      </c>
      <c r="E12" s="367">
        <v>1</v>
      </c>
      <c r="F12" s="367">
        <v>0</v>
      </c>
      <c r="G12" s="369">
        <f t="shared" si="2"/>
        <v>0</v>
      </c>
      <c r="H12" s="367">
        <v>0</v>
      </c>
      <c r="I12" s="367">
        <v>1</v>
      </c>
      <c r="J12" s="367">
        <v>1</v>
      </c>
      <c r="K12" s="367">
        <v>0</v>
      </c>
      <c r="L12" s="367">
        <v>0</v>
      </c>
    </row>
    <row r="13" spans="1:12" x14ac:dyDescent="0.2">
      <c r="A13" s="397" t="s">
        <v>32</v>
      </c>
      <c r="B13" s="367">
        <v>6</v>
      </c>
      <c r="C13" s="367">
        <v>0</v>
      </c>
      <c r="D13" s="368">
        <f t="shared" si="0"/>
        <v>0</v>
      </c>
      <c r="E13" s="367">
        <v>252</v>
      </c>
      <c r="F13" s="367">
        <v>7</v>
      </c>
      <c r="G13" s="369">
        <f t="shared" si="2"/>
        <v>2.7777777777777776E-2</v>
      </c>
      <c r="H13" s="367">
        <f t="shared" si="1"/>
        <v>7</v>
      </c>
      <c r="I13" s="367">
        <v>120</v>
      </c>
      <c r="J13" s="367">
        <v>258</v>
      </c>
      <c r="K13" s="367">
        <v>177772</v>
      </c>
      <c r="L13" s="367">
        <v>3293.6</v>
      </c>
    </row>
    <row r="14" spans="1:12" x14ac:dyDescent="0.2">
      <c r="A14" s="397" t="s">
        <v>33</v>
      </c>
      <c r="B14" s="367">
        <v>110</v>
      </c>
      <c r="C14" s="367">
        <v>2</v>
      </c>
      <c r="D14" s="368">
        <f t="shared" si="0"/>
        <v>1.8181818181818181E-2</v>
      </c>
      <c r="E14" s="367">
        <v>132</v>
      </c>
      <c r="F14" s="367">
        <v>6</v>
      </c>
      <c r="G14" s="369">
        <f t="shared" si="2"/>
        <v>4.5454545454545456E-2</v>
      </c>
      <c r="H14" s="367">
        <f t="shared" si="1"/>
        <v>8</v>
      </c>
      <c r="I14" s="367">
        <v>137</v>
      </c>
      <c r="J14" s="367">
        <v>242</v>
      </c>
      <c r="K14" s="367">
        <v>346842</v>
      </c>
      <c r="L14" s="367">
        <v>5040</v>
      </c>
    </row>
    <row r="15" spans="1:12" x14ac:dyDescent="0.2">
      <c r="A15" s="397" t="s">
        <v>34</v>
      </c>
      <c r="B15" s="367">
        <v>0</v>
      </c>
      <c r="C15" s="367">
        <v>0</v>
      </c>
      <c r="D15" s="368">
        <v>0</v>
      </c>
      <c r="E15" s="367">
        <v>688</v>
      </c>
      <c r="F15" s="367">
        <v>0</v>
      </c>
      <c r="G15" s="369">
        <f t="shared" si="2"/>
        <v>0</v>
      </c>
      <c r="H15" s="367">
        <f t="shared" si="1"/>
        <v>0</v>
      </c>
      <c r="I15" s="367">
        <v>688</v>
      </c>
      <c r="J15" s="367">
        <v>688</v>
      </c>
      <c r="K15" s="367">
        <v>0</v>
      </c>
      <c r="L15" s="367">
        <v>0</v>
      </c>
    </row>
    <row r="16" spans="1:12" x14ac:dyDescent="0.2">
      <c r="A16" s="397" t="s">
        <v>35</v>
      </c>
      <c r="B16" s="367">
        <v>224</v>
      </c>
      <c r="C16" s="367">
        <v>2</v>
      </c>
      <c r="D16" s="368">
        <f t="shared" si="0"/>
        <v>8.9285714285714281E-3</v>
      </c>
      <c r="E16" s="367">
        <v>742</v>
      </c>
      <c r="F16" s="367">
        <v>23</v>
      </c>
      <c r="G16" s="369">
        <f t="shared" si="2"/>
        <v>3.0997304582210242E-2</v>
      </c>
      <c r="H16" s="367">
        <f t="shared" si="1"/>
        <v>25</v>
      </c>
      <c r="I16" s="367">
        <v>762</v>
      </c>
      <c r="J16" s="367">
        <v>966</v>
      </c>
      <c r="K16" s="367">
        <v>8536885</v>
      </c>
      <c r="L16" s="367">
        <v>112532</v>
      </c>
    </row>
    <row r="17" spans="1:12" x14ac:dyDescent="0.2">
      <c r="A17" s="397" t="s">
        <v>36</v>
      </c>
      <c r="B17" s="367">
        <v>5</v>
      </c>
      <c r="C17" s="367">
        <v>0</v>
      </c>
      <c r="D17" s="368">
        <f t="shared" si="0"/>
        <v>0</v>
      </c>
      <c r="E17" s="367">
        <v>22</v>
      </c>
      <c r="F17" s="367">
        <v>0</v>
      </c>
      <c r="G17" s="369">
        <f t="shared" si="2"/>
        <v>0</v>
      </c>
      <c r="H17" s="367">
        <f t="shared" si="1"/>
        <v>0</v>
      </c>
      <c r="I17" s="367">
        <v>22</v>
      </c>
      <c r="J17" s="367">
        <v>27</v>
      </c>
      <c r="K17" s="367">
        <v>0</v>
      </c>
      <c r="L17" s="367">
        <v>0</v>
      </c>
    </row>
    <row r="18" spans="1:12" x14ac:dyDescent="0.2">
      <c r="A18" s="397" t="s">
        <v>37</v>
      </c>
      <c r="B18" s="367">
        <v>883</v>
      </c>
      <c r="C18" s="367">
        <v>91</v>
      </c>
      <c r="D18" s="368">
        <f t="shared" si="0"/>
        <v>0.10305775764439411</v>
      </c>
      <c r="E18" s="367">
        <v>64659</v>
      </c>
      <c r="F18" s="367">
        <v>27619</v>
      </c>
      <c r="G18" s="369">
        <f t="shared" si="2"/>
        <v>0.42714857947076201</v>
      </c>
      <c r="H18" s="367">
        <f t="shared" si="1"/>
        <v>27710</v>
      </c>
      <c r="I18" s="367">
        <v>14494</v>
      </c>
      <c r="J18" s="367">
        <v>65542</v>
      </c>
      <c r="K18" s="367">
        <v>4574133050</v>
      </c>
      <c r="L18" s="367">
        <v>109904464</v>
      </c>
    </row>
    <row r="19" spans="1:12" s="395" customFormat="1" x14ac:dyDescent="0.2">
      <c r="A19" s="397" t="s">
        <v>38</v>
      </c>
      <c r="B19" s="367">
        <v>8</v>
      </c>
      <c r="C19" s="367">
        <v>1</v>
      </c>
      <c r="D19" s="368">
        <f t="shared" si="0"/>
        <v>0.125</v>
      </c>
      <c r="E19" s="367">
        <v>30</v>
      </c>
      <c r="F19" s="367">
        <v>0</v>
      </c>
      <c r="G19" s="369">
        <f>IF(OR((E19=0),(E19="")),"",(F19/E19))</f>
        <v>0</v>
      </c>
      <c r="H19" s="367">
        <f t="shared" si="1"/>
        <v>1</v>
      </c>
      <c r="I19" s="367">
        <v>24</v>
      </c>
      <c r="J19" s="367">
        <v>38</v>
      </c>
      <c r="K19" s="367">
        <v>97131</v>
      </c>
      <c r="L19" s="367">
        <v>1420</v>
      </c>
    </row>
    <row r="20" spans="1:12" x14ac:dyDescent="0.2">
      <c r="A20" s="418" t="s">
        <v>39</v>
      </c>
      <c r="B20" s="419" t="s">
        <v>169</v>
      </c>
      <c r="C20" s="419"/>
      <c r="D20" s="420"/>
      <c r="E20" s="419"/>
      <c r="F20" s="419"/>
      <c r="G20" s="420" t="str">
        <f>IF(OR((E20=0),(E20="")),"",(F20/E20))</f>
        <v/>
      </c>
      <c r="H20" s="419"/>
      <c r="I20" s="419"/>
      <c r="J20" s="419"/>
      <c r="K20" s="419"/>
      <c r="L20" s="419"/>
    </row>
    <row r="21" spans="1:12" ht="15" customHeight="1" x14ac:dyDescent="0.2">
      <c r="A21" s="397" t="s">
        <v>40</v>
      </c>
      <c r="B21" s="367">
        <v>87</v>
      </c>
      <c r="C21" s="367">
        <v>1</v>
      </c>
      <c r="D21" s="368">
        <f t="shared" si="0"/>
        <v>1.1494252873563218E-2</v>
      </c>
      <c r="E21" s="367">
        <v>2909</v>
      </c>
      <c r="F21" s="367">
        <v>21</v>
      </c>
      <c r="G21" s="369">
        <f t="shared" si="2"/>
        <v>7.2189755929872807E-3</v>
      </c>
      <c r="H21" s="367">
        <f t="shared" si="1"/>
        <v>22</v>
      </c>
      <c r="I21" s="367">
        <v>2681</v>
      </c>
      <c r="J21" s="367">
        <v>2996</v>
      </c>
      <c r="K21" s="367">
        <v>30128274</v>
      </c>
      <c r="L21" s="367">
        <v>530486</v>
      </c>
    </row>
    <row r="22" spans="1:12" x14ac:dyDescent="0.2">
      <c r="A22" s="397" t="s">
        <v>41</v>
      </c>
      <c r="B22" s="367">
        <v>24</v>
      </c>
      <c r="C22" s="367">
        <v>0</v>
      </c>
      <c r="D22" s="368">
        <f t="shared" si="0"/>
        <v>0</v>
      </c>
      <c r="E22" s="367">
        <v>159</v>
      </c>
      <c r="F22" s="367">
        <v>1</v>
      </c>
      <c r="G22" s="369">
        <f t="shared" si="2"/>
        <v>6.2893081761006293E-3</v>
      </c>
      <c r="H22" s="367">
        <f t="shared" si="1"/>
        <v>1</v>
      </c>
      <c r="I22" s="367">
        <v>163</v>
      </c>
      <c r="J22" s="367">
        <v>183</v>
      </c>
      <c r="K22" s="367">
        <v>144752</v>
      </c>
      <c r="L22" s="367">
        <v>957.75</v>
      </c>
    </row>
    <row r="23" spans="1:12" x14ac:dyDescent="0.2">
      <c r="A23" s="397" t="s">
        <v>42</v>
      </c>
      <c r="B23" s="367">
        <v>3</v>
      </c>
      <c r="C23" s="367">
        <v>0</v>
      </c>
      <c r="D23" s="368">
        <f t="shared" si="0"/>
        <v>0</v>
      </c>
      <c r="E23" s="367">
        <v>53</v>
      </c>
      <c r="F23" s="367">
        <v>0</v>
      </c>
      <c r="G23" s="369">
        <f t="shared" si="2"/>
        <v>0</v>
      </c>
      <c r="H23" s="367">
        <f t="shared" si="1"/>
        <v>0</v>
      </c>
      <c r="I23" s="367">
        <v>49</v>
      </c>
      <c r="J23" s="367">
        <v>56</v>
      </c>
      <c r="K23" s="367">
        <v>0</v>
      </c>
      <c r="L23" s="367">
        <v>0</v>
      </c>
    </row>
    <row r="24" spans="1:12" x14ac:dyDescent="0.2">
      <c r="A24" s="397" t="s">
        <v>43</v>
      </c>
      <c r="B24" s="367">
        <v>0</v>
      </c>
      <c r="C24" s="367">
        <v>0</v>
      </c>
      <c r="D24" s="368">
        <v>0</v>
      </c>
      <c r="E24" s="367">
        <v>1</v>
      </c>
      <c r="F24" s="367">
        <v>0</v>
      </c>
      <c r="G24" s="369">
        <f t="shared" si="2"/>
        <v>0</v>
      </c>
      <c r="H24" s="367">
        <f t="shared" si="1"/>
        <v>0</v>
      </c>
      <c r="I24" s="367">
        <v>1</v>
      </c>
      <c r="J24" s="367">
        <v>1</v>
      </c>
      <c r="K24" s="367">
        <v>0</v>
      </c>
      <c r="L24" s="367">
        <v>0</v>
      </c>
    </row>
    <row r="25" spans="1:12" x14ac:dyDescent="0.2">
      <c r="A25" s="397" t="s">
        <v>44</v>
      </c>
      <c r="B25" s="367">
        <v>0</v>
      </c>
      <c r="C25" s="367">
        <v>0</v>
      </c>
      <c r="D25" s="368">
        <v>0</v>
      </c>
      <c r="E25" s="367">
        <v>13</v>
      </c>
      <c r="F25" s="367">
        <v>0</v>
      </c>
      <c r="G25" s="369">
        <f t="shared" si="2"/>
        <v>0</v>
      </c>
      <c r="H25" s="367">
        <f t="shared" si="1"/>
        <v>0</v>
      </c>
      <c r="I25" s="367">
        <v>13</v>
      </c>
      <c r="J25" s="367">
        <v>13</v>
      </c>
      <c r="K25" s="367">
        <v>0</v>
      </c>
      <c r="L25" s="367">
        <v>0</v>
      </c>
    </row>
    <row r="26" spans="1:12" x14ac:dyDescent="0.2">
      <c r="A26" s="397" t="s">
        <v>45</v>
      </c>
      <c r="B26" s="367">
        <v>0</v>
      </c>
      <c r="C26" s="367">
        <v>0</v>
      </c>
      <c r="D26" s="368">
        <v>0</v>
      </c>
      <c r="E26" s="367">
        <v>9</v>
      </c>
      <c r="F26" s="367">
        <v>0</v>
      </c>
      <c r="G26" s="369">
        <v>0</v>
      </c>
      <c r="H26" s="367">
        <f t="shared" si="1"/>
        <v>0</v>
      </c>
      <c r="I26" s="367">
        <v>9</v>
      </c>
      <c r="J26" s="367">
        <v>9</v>
      </c>
      <c r="K26" s="367">
        <v>0</v>
      </c>
      <c r="L26" s="367">
        <v>0</v>
      </c>
    </row>
    <row r="27" spans="1:12" s="395" customFormat="1" x14ac:dyDescent="0.2">
      <c r="A27" s="397" t="s">
        <v>46</v>
      </c>
      <c r="B27" s="367">
        <v>0</v>
      </c>
      <c r="C27" s="367">
        <v>0</v>
      </c>
      <c r="D27" s="368">
        <v>0</v>
      </c>
      <c r="E27" s="367">
        <v>0</v>
      </c>
      <c r="F27" s="367">
        <v>0</v>
      </c>
      <c r="G27" s="369">
        <v>0</v>
      </c>
      <c r="H27" s="367">
        <f t="shared" si="1"/>
        <v>0</v>
      </c>
      <c r="I27" s="367">
        <v>0</v>
      </c>
      <c r="J27" s="367">
        <v>0</v>
      </c>
      <c r="K27" s="367">
        <v>0</v>
      </c>
      <c r="L27" s="367">
        <v>0</v>
      </c>
    </row>
    <row r="28" spans="1:12" x14ac:dyDescent="0.2">
      <c r="A28" s="397" t="s">
        <v>47</v>
      </c>
      <c r="B28" s="367">
        <v>2</v>
      </c>
      <c r="C28" s="367">
        <v>0</v>
      </c>
      <c r="D28" s="368">
        <f t="shared" si="0"/>
        <v>0</v>
      </c>
      <c r="E28" s="367">
        <v>27</v>
      </c>
      <c r="F28" s="367">
        <v>0</v>
      </c>
      <c r="G28" s="369">
        <f t="shared" si="2"/>
        <v>0</v>
      </c>
      <c r="H28" s="367">
        <f t="shared" si="1"/>
        <v>0</v>
      </c>
      <c r="I28" s="367">
        <v>29</v>
      </c>
      <c r="J28" s="367">
        <v>29</v>
      </c>
      <c r="K28" s="367">
        <v>0</v>
      </c>
      <c r="L28" s="367">
        <v>0</v>
      </c>
    </row>
    <row r="29" spans="1:12" x14ac:dyDescent="0.2">
      <c r="A29" s="408" t="s">
        <v>48</v>
      </c>
      <c r="B29" s="367">
        <v>0</v>
      </c>
      <c r="C29" s="367">
        <v>0</v>
      </c>
      <c r="D29" s="368">
        <v>0</v>
      </c>
      <c r="E29" s="367">
        <v>7</v>
      </c>
      <c r="F29" s="367">
        <v>0</v>
      </c>
      <c r="G29" s="369">
        <f t="shared" si="2"/>
        <v>0</v>
      </c>
      <c r="H29" s="367">
        <f t="shared" si="1"/>
        <v>0</v>
      </c>
      <c r="I29" s="367">
        <v>0</v>
      </c>
      <c r="J29" s="367">
        <v>7</v>
      </c>
      <c r="K29" s="367">
        <v>0</v>
      </c>
      <c r="L29" s="367">
        <v>0</v>
      </c>
    </row>
    <row r="30" spans="1:12" s="395" customFormat="1" x14ac:dyDescent="0.2">
      <c r="A30" s="397" t="s">
        <v>49</v>
      </c>
      <c r="B30" s="367">
        <v>1</v>
      </c>
      <c r="C30" s="367">
        <v>0</v>
      </c>
      <c r="D30" s="368">
        <f t="shared" si="0"/>
        <v>0</v>
      </c>
      <c r="E30" s="367">
        <v>13</v>
      </c>
      <c r="F30" s="367">
        <v>1</v>
      </c>
      <c r="G30" s="369">
        <f t="shared" si="2"/>
        <v>7.6923076923076927E-2</v>
      </c>
      <c r="H30" s="367">
        <f t="shared" si="1"/>
        <v>1</v>
      </c>
      <c r="I30" s="367">
        <v>10</v>
      </c>
      <c r="J30" s="367">
        <v>14</v>
      </c>
      <c r="K30" s="367">
        <v>61038</v>
      </c>
      <c r="L30" s="367">
        <v>934.72</v>
      </c>
    </row>
    <row r="31" spans="1:12" x14ac:dyDescent="0.2">
      <c r="A31" s="397" t="s">
        <v>50</v>
      </c>
      <c r="B31" s="367">
        <v>0</v>
      </c>
      <c r="C31" s="367">
        <v>0</v>
      </c>
      <c r="D31" s="368">
        <v>0</v>
      </c>
      <c r="E31" s="367">
        <v>17</v>
      </c>
      <c r="F31" s="367">
        <v>0</v>
      </c>
      <c r="G31" s="369">
        <f t="shared" si="2"/>
        <v>0</v>
      </c>
      <c r="H31" s="367">
        <f t="shared" si="1"/>
        <v>0</v>
      </c>
      <c r="I31" s="367">
        <v>17</v>
      </c>
      <c r="J31" s="367">
        <v>17</v>
      </c>
      <c r="K31" s="367">
        <v>0</v>
      </c>
      <c r="L31" s="367">
        <v>0</v>
      </c>
    </row>
    <row r="32" spans="1:12" x14ac:dyDescent="0.2">
      <c r="A32" s="397" t="s">
        <v>51</v>
      </c>
      <c r="B32" s="367">
        <v>3</v>
      </c>
      <c r="C32" s="367">
        <v>0</v>
      </c>
      <c r="D32" s="368">
        <f t="shared" si="0"/>
        <v>0</v>
      </c>
      <c r="E32" s="367">
        <v>222</v>
      </c>
      <c r="F32" s="367">
        <v>17</v>
      </c>
      <c r="G32" s="369">
        <f t="shared" si="2"/>
        <v>7.6576576576576572E-2</v>
      </c>
      <c r="H32" s="367">
        <f t="shared" si="1"/>
        <v>17</v>
      </c>
      <c r="I32" s="367">
        <v>155</v>
      </c>
      <c r="J32" s="367">
        <v>225</v>
      </c>
      <c r="K32" s="367">
        <v>1165970</v>
      </c>
      <c r="L32" s="367">
        <v>19229.12</v>
      </c>
    </row>
    <row r="33" spans="1:12" s="395" customFormat="1" x14ac:dyDescent="0.2">
      <c r="A33" s="397" t="s">
        <v>52</v>
      </c>
      <c r="B33" s="367">
        <v>5</v>
      </c>
      <c r="C33" s="367">
        <v>0</v>
      </c>
      <c r="D33" s="368">
        <f t="shared" si="0"/>
        <v>0</v>
      </c>
      <c r="E33" s="367">
        <v>66</v>
      </c>
      <c r="F33" s="367">
        <v>3</v>
      </c>
      <c r="G33" s="369">
        <f t="shared" si="2"/>
        <v>4.5454545454545456E-2</v>
      </c>
      <c r="H33" s="367">
        <f t="shared" si="1"/>
        <v>3</v>
      </c>
      <c r="I33" s="367">
        <v>66</v>
      </c>
      <c r="J33" s="367">
        <v>71</v>
      </c>
      <c r="K33" s="367">
        <v>0</v>
      </c>
      <c r="L33" s="367">
        <v>0</v>
      </c>
    </row>
    <row r="34" spans="1:12" x14ac:dyDescent="0.2">
      <c r="A34" s="397" t="s">
        <v>53</v>
      </c>
      <c r="B34" s="367">
        <v>112</v>
      </c>
      <c r="C34" s="367">
        <v>2</v>
      </c>
      <c r="D34" s="368">
        <f t="shared" si="0"/>
        <v>1.7857142857142856E-2</v>
      </c>
      <c r="E34" s="367">
        <v>2951</v>
      </c>
      <c r="F34" s="367">
        <v>40</v>
      </c>
      <c r="G34" s="369">
        <f t="shared" si="2"/>
        <v>1.3554727211114876E-2</v>
      </c>
      <c r="H34" s="367">
        <f t="shared" si="1"/>
        <v>42</v>
      </c>
      <c r="I34" s="367">
        <v>2602</v>
      </c>
      <c r="J34" s="367">
        <v>3063</v>
      </c>
      <c r="K34" s="367">
        <v>10035994</v>
      </c>
      <c r="L34" s="367">
        <v>168254</v>
      </c>
    </row>
    <row r="35" spans="1:12" x14ac:dyDescent="0.2">
      <c r="A35" s="397" t="s">
        <v>54</v>
      </c>
      <c r="B35" s="367">
        <v>0</v>
      </c>
      <c r="C35" s="367">
        <v>0</v>
      </c>
      <c r="D35" s="368">
        <v>0</v>
      </c>
      <c r="E35" s="367">
        <v>3</v>
      </c>
      <c r="F35" s="367">
        <v>0</v>
      </c>
      <c r="G35" s="369">
        <f t="shared" si="2"/>
        <v>0</v>
      </c>
      <c r="H35" s="367">
        <f t="shared" si="1"/>
        <v>0</v>
      </c>
      <c r="I35" s="367">
        <v>2</v>
      </c>
      <c r="J35" s="367">
        <v>3</v>
      </c>
      <c r="K35" s="367">
        <v>0</v>
      </c>
      <c r="L35" s="367">
        <v>0</v>
      </c>
    </row>
    <row r="36" spans="1:12" x14ac:dyDescent="0.2">
      <c r="A36" s="397" t="s">
        <v>55</v>
      </c>
      <c r="B36" s="367">
        <v>17</v>
      </c>
      <c r="C36" s="367">
        <v>1</v>
      </c>
      <c r="D36" s="368">
        <f t="shared" si="0"/>
        <v>5.8823529411764705E-2</v>
      </c>
      <c r="E36" s="367">
        <v>142</v>
      </c>
      <c r="F36" s="367">
        <v>12</v>
      </c>
      <c r="G36" s="369">
        <f t="shared" si="2"/>
        <v>8.4507042253521125E-2</v>
      </c>
      <c r="H36" s="367">
        <f t="shared" si="1"/>
        <v>13</v>
      </c>
      <c r="I36" s="367">
        <v>130</v>
      </c>
      <c r="J36" s="367">
        <v>159</v>
      </c>
      <c r="K36" s="367">
        <v>6138083</v>
      </c>
      <c r="L36" s="367">
        <v>90941.96</v>
      </c>
    </row>
    <row r="37" spans="1:12" x14ac:dyDescent="0.2">
      <c r="A37" s="397" t="s">
        <v>56</v>
      </c>
      <c r="B37" s="367">
        <v>0</v>
      </c>
      <c r="C37" s="367">
        <v>0</v>
      </c>
      <c r="D37" s="368">
        <v>0</v>
      </c>
      <c r="E37" s="367">
        <v>6</v>
      </c>
      <c r="F37" s="367">
        <v>0</v>
      </c>
      <c r="G37" s="369">
        <f t="shared" si="2"/>
        <v>0</v>
      </c>
      <c r="H37" s="367">
        <f t="shared" si="1"/>
        <v>0</v>
      </c>
      <c r="I37" s="367">
        <v>4</v>
      </c>
      <c r="J37" s="367">
        <v>6</v>
      </c>
      <c r="K37" s="367">
        <v>0</v>
      </c>
      <c r="L37" s="367">
        <v>0</v>
      </c>
    </row>
    <row r="38" spans="1:12" x14ac:dyDescent="0.2">
      <c r="A38" s="397" t="s">
        <v>57</v>
      </c>
      <c r="B38" s="367">
        <v>1</v>
      </c>
      <c r="C38" s="367">
        <v>0</v>
      </c>
      <c r="D38" s="368">
        <f t="shared" si="0"/>
        <v>0</v>
      </c>
      <c r="E38" s="367">
        <v>4</v>
      </c>
      <c r="F38" s="367">
        <v>0</v>
      </c>
      <c r="G38" s="369">
        <f t="shared" si="2"/>
        <v>0</v>
      </c>
      <c r="H38" s="367">
        <f t="shared" si="1"/>
        <v>0</v>
      </c>
      <c r="I38" s="367">
        <v>4</v>
      </c>
      <c r="J38" s="367">
        <v>5</v>
      </c>
      <c r="K38" s="367">
        <v>0</v>
      </c>
      <c r="L38" s="367">
        <v>0</v>
      </c>
    </row>
    <row r="39" spans="1:12" x14ac:dyDescent="0.2">
      <c r="A39" s="408" t="s">
        <v>58</v>
      </c>
      <c r="B39" s="367">
        <v>0</v>
      </c>
      <c r="C39" s="367">
        <v>0</v>
      </c>
      <c r="D39" s="368">
        <v>0</v>
      </c>
      <c r="E39" s="367">
        <v>0</v>
      </c>
      <c r="F39" s="367">
        <v>0</v>
      </c>
      <c r="G39" s="369">
        <v>0</v>
      </c>
      <c r="H39" s="367">
        <f t="shared" si="1"/>
        <v>0</v>
      </c>
      <c r="I39" s="367">
        <v>0</v>
      </c>
      <c r="J39" s="367">
        <v>0</v>
      </c>
      <c r="K39" s="367">
        <v>0</v>
      </c>
      <c r="L39" s="367">
        <v>0</v>
      </c>
    </row>
    <row r="40" spans="1:12" x14ac:dyDescent="0.2">
      <c r="A40" s="397" t="s">
        <v>59</v>
      </c>
      <c r="B40" s="367">
        <v>3</v>
      </c>
      <c r="C40" s="367">
        <v>0</v>
      </c>
      <c r="D40" s="368">
        <f t="shared" si="0"/>
        <v>0</v>
      </c>
      <c r="E40" s="367">
        <v>433</v>
      </c>
      <c r="F40" s="367">
        <v>0</v>
      </c>
      <c r="G40" s="369">
        <f t="shared" si="2"/>
        <v>0</v>
      </c>
      <c r="H40" s="367">
        <f t="shared" si="1"/>
        <v>0</v>
      </c>
      <c r="I40" s="367">
        <v>407</v>
      </c>
      <c r="J40" s="367">
        <v>436</v>
      </c>
      <c r="K40" s="367">
        <v>0</v>
      </c>
      <c r="L40" s="367">
        <v>0</v>
      </c>
    </row>
    <row r="41" spans="1:12" x14ac:dyDescent="0.2">
      <c r="A41" s="397" t="s">
        <v>60</v>
      </c>
      <c r="B41" s="367">
        <v>545</v>
      </c>
      <c r="C41" s="367">
        <v>0</v>
      </c>
      <c r="D41" s="368">
        <f t="shared" si="0"/>
        <v>0</v>
      </c>
      <c r="E41" s="367">
        <v>1386</v>
      </c>
      <c r="F41" s="367">
        <v>24</v>
      </c>
      <c r="G41" s="369">
        <f t="shared" si="2"/>
        <v>1.7316017316017316E-2</v>
      </c>
      <c r="H41" s="367">
        <f t="shared" si="1"/>
        <v>24</v>
      </c>
      <c r="I41" s="367">
        <v>1800</v>
      </c>
      <c r="J41" s="367">
        <v>1931</v>
      </c>
      <c r="K41" s="367">
        <v>6733348</v>
      </c>
      <c r="L41" s="367">
        <v>107258.9</v>
      </c>
    </row>
    <row r="42" spans="1:12" x14ac:dyDescent="0.2">
      <c r="A42" s="397" t="s">
        <v>61</v>
      </c>
      <c r="B42" s="367">
        <v>13</v>
      </c>
      <c r="C42" s="367">
        <v>0</v>
      </c>
      <c r="D42" s="368">
        <f t="shared" si="0"/>
        <v>0</v>
      </c>
      <c r="E42" s="367">
        <v>19</v>
      </c>
      <c r="F42" s="367">
        <v>6</v>
      </c>
      <c r="G42" s="369">
        <f t="shared" si="2"/>
        <v>0.31578947368421051</v>
      </c>
      <c r="H42" s="367">
        <f t="shared" si="1"/>
        <v>6</v>
      </c>
      <c r="I42" s="367">
        <v>255</v>
      </c>
      <c r="J42" s="367">
        <v>32</v>
      </c>
      <c r="K42" s="367">
        <v>2940447</v>
      </c>
      <c r="L42" s="367">
        <v>55599.45</v>
      </c>
    </row>
    <row r="43" spans="1:12" x14ac:dyDescent="0.2">
      <c r="A43" s="397" t="s">
        <v>62</v>
      </c>
      <c r="B43" s="367">
        <v>0</v>
      </c>
      <c r="C43" s="367">
        <v>0</v>
      </c>
      <c r="D43" s="368">
        <v>0</v>
      </c>
      <c r="E43" s="367">
        <v>13</v>
      </c>
      <c r="F43" s="367">
        <v>0</v>
      </c>
      <c r="G43" s="369">
        <v>0</v>
      </c>
      <c r="H43" s="367">
        <f t="shared" si="1"/>
        <v>0</v>
      </c>
      <c r="I43" s="367">
        <v>7</v>
      </c>
      <c r="J43" s="367">
        <v>13</v>
      </c>
      <c r="K43" s="367">
        <v>0</v>
      </c>
      <c r="L43" s="367">
        <v>0</v>
      </c>
    </row>
    <row r="44" spans="1:12" x14ac:dyDescent="0.2">
      <c r="A44" s="397" t="s">
        <v>63</v>
      </c>
      <c r="B44" s="367">
        <v>0</v>
      </c>
      <c r="C44" s="367">
        <v>0</v>
      </c>
      <c r="D44" s="368">
        <v>0</v>
      </c>
      <c r="E44" s="367">
        <v>0</v>
      </c>
      <c r="F44" s="367">
        <v>0</v>
      </c>
      <c r="G44" s="369">
        <v>0</v>
      </c>
      <c r="H44" s="367">
        <v>0</v>
      </c>
      <c r="I44" s="367">
        <v>0</v>
      </c>
      <c r="J44" s="367">
        <v>0</v>
      </c>
      <c r="K44" s="367">
        <v>0</v>
      </c>
      <c r="L44" s="367">
        <v>0</v>
      </c>
    </row>
    <row r="45" spans="1:12" x14ac:dyDescent="0.2">
      <c r="A45" s="403" t="s">
        <v>64</v>
      </c>
      <c r="B45" s="400" t="s">
        <v>167</v>
      </c>
      <c r="C45" s="400"/>
      <c r="D45" s="401"/>
      <c r="E45" s="400"/>
      <c r="F45" s="400"/>
      <c r="G45" s="402"/>
      <c r="H45" s="400"/>
      <c r="I45" s="400"/>
      <c r="J45" s="400"/>
      <c r="K45" s="400"/>
      <c r="L45" s="400"/>
    </row>
    <row r="46" spans="1:12" x14ac:dyDescent="0.2">
      <c r="A46" s="397" t="s">
        <v>65</v>
      </c>
      <c r="B46" s="367">
        <v>47</v>
      </c>
      <c r="C46" s="367">
        <v>3</v>
      </c>
      <c r="D46" s="368">
        <f t="shared" si="0"/>
        <v>6.3829787234042548E-2</v>
      </c>
      <c r="E46" s="367">
        <v>593</v>
      </c>
      <c r="F46" s="367">
        <v>2</v>
      </c>
      <c r="G46" s="369">
        <f t="shared" si="2"/>
        <v>3.3726812816188868E-3</v>
      </c>
      <c r="H46" s="367">
        <f t="shared" si="1"/>
        <v>5</v>
      </c>
      <c r="I46" s="367">
        <v>574</v>
      </c>
      <c r="J46" s="367">
        <v>640</v>
      </c>
      <c r="K46" s="367">
        <v>5409419</v>
      </c>
      <c r="L46" s="367">
        <v>37884</v>
      </c>
    </row>
    <row r="47" spans="1:12" x14ac:dyDescent="0.2">
      <c r="A47" s="397" t="s">
        <v>66</v>
      </c>
      <c r="B47" s="367">
        <v>27</v>
      </c>
      <c r="C47" s="367">
        <v>2</v>
      </c>
      <c r="D47" s="368">
        <f t="shared" si="0"/>
        <v>7.407407407407407E-2</v>
      </c>
      <c r="E47" s="367">
        <v>293</v>
      </c>
      <c r="F47" s="367">
        <v>0</v>
      </c>
      <c r="G47" s="369">
        <f t="shared" si="2"/>
        <v>0</v>
      </c>
      <c r="H47" s="367">
        <f t="shared" si="1"/>
        <v>2</v>
      </c>
      <c r="I47" s="367">
        <v>300</v>
      </c>
      <c r="J47" s="367">
        <v>320</v>
      </c>
      <c r="K47" s="367">
        <v>84993</v>
      </c>
      <c r="L47" s="367">
        <v>1570.82</v>
      </c>
    </row>
    <row r="48" spans="1:12" x14ac:dyDescent="0.2">
      <c r="A48" s="397" t="s">
        <v>67</v>
      </c>
      <c r="B48" s="367">
        <v>19</v>
      </c>
      <c r="C48" s="367">
        <v>0</v>
      </c>
      <c r="D48" s="368">
        <f t="shared" si="0"/>
        <v>0</v>
      </c>
      <c r="E48" s="367">
        <v>213</v>
      </c>
      <c r="F48" s="367">
        <v>4</v>
      </c>
      <c r="G48" s="369">
        <f t="shared" si="2"/>
        <v>1.8779342723004695E-2</v>
      </c>
      <c r="H48" s="367">
        <f t="shared" si="1"/>
        <v>4</v>
      </c>
      <c r="I48" s="367">
        <v>214</v>
      </c>
      <c r="J48" s="367">
        <v>232</v>
      </c>
      <c r="K48" s="367">
        <v>2422958</v>
      </c>
      <c r="L48" s="367">
        <v>42510</v>
      </c>
    </row>
    <row r="49" spans="1:12" x14ac:dyDescent="0.2">
      <c r="A49" s="397" t="s">
        <v>68</v>
      </c>
      <c r="B49" s="367">
        <v>42</v>
      </c>
      <c r="C49" s="367">
        <v>0</v>
      </c>
      <c r="D49" s="368">
        <f t="shared" si="0"/>
        <v>0</v>
      </c>
      <c r="E49" s="367">
        <v>409</v>
      </c>
      <c r="F49" s="367">
        <v>0</v>
      </c>
      <c r="G49" s="369">
        <f t="shared" si="2"/>
        <v>0</v>
      </c>
      <c r="H49" s="367">
        <f t="shared" si="1"/>
        <v>0</v>
      </c>
      <c r="I49" s="367">
        <v>428</v>
      </c>
      <c r="J49" s="367">
        <v>451</v>
      </c>
      <c r="K49" s="367">
        <v>0</v>
      </c>
      <c r="L49" s="367">
        <v>0</v>
      </c>
    </row>
    <row r="50" spans="1:12" x14ac:dyDescent="0.2">
      <c r="A50" s="397" t="s">
        <v>69</v>
      </c>
      <c r="B50" s="367">
        <v>8</v>
      </c>
      <c r="C50" s="367">
        <v>0</v>
      </c>
      <c r="D50" s="368">
        <f t="shared" si="0"/>
        <v>0</v>
      </c>
      <c r="E50" s="367">
        <v>120</v>
      </c>
      <c r="F50" s="367">
        <v>2</v>
      </c>
      <c r="G50" s="369">
        <f t="shared" si="2"/>
        <v>1.6666666666666666E-2</v>
      </c>
      <c r="H50" s="367">
        <f t="shared" si="1"/>
        <v>2</v>
      </c>
      <c r="I50" s="367">
        <v>112</v>
      </c>
      <c r="J50" s="367">
        <v>128</v>
      </c>
      <c r="K50" s="367">
        <v>337323</v>
      </c>
      <c r="L50" s="367">
        <v>6841</v>
      </c>
    </row>
    <row r="51" spans="1:12" x14ac:dyDescent="0.2">
      <c r="A51" s="397" t="s">
        <v>70</v>
      </c>
      <c r="B51" s="367">
        <v>3</v>
      </c>
      <c r="C51" s="367">
        <v>0</v>
      </c>
      <c r="D51" s="368">
        <f t="shared" si="0"/>
        <v>0</v>
      </c>
      <c r="E51" s="367">
        <v>94</v>
      </c>
      <c r="F51" s="367">
        <v>0</v>
      </c>
      <c r="G51" s="369">
        <f t="shared" si="2"/>
        <v>0</v>
      </c>
      <c r="H51" s="367">
        <f t="shared" si="1"/>
        <v>0</v>
      </c>
      <c r="I51" s="367">
        <v>86</v>
      </c>
      <c r="J51" s="367">
        <v>97</v>
      </c>
      <c r="K51" s="367">
        <v>50000</v>
      </c>
      <c r="L51" s="367">
        <v>610</v>
      </c>
    </row>
    <row r="52" spans="1:12" x14ac:dyDescent="0.2">
      <c r="A52" s="397" t="s">
        <v>71</v>
      </c>
      <c r="B52" s="367">
        <v>2</v>
      </c>
      <c r="C52" s="367">
        <v>0</v>
      </c>
      <c r="D52" s="368">
        <f t="shared" si="0"/>
        <v>0</v>
      </c>
      <c r="E52" s="367">
        <v>29</v>
      </c>
      <c r="F52" s="367">
        <v>0</v>
      </c>
      <c r="G52" s="369">
        <f t="shared" si="2"/>
        <v>0</v>
      </c>
      <c r="H52" s="367">
        <f t="shared" si="1"/>
        <v>0</v>
      </c>
      <c r="I52" s="367">
        <v>31</v>
      </c>
      <c r="J52" s="367">
        <v>31</v>
      </c>
      <c r="K52" s="367">
        <v>0</v>
      </c>
      <c r="L52" s="367">
        <v>0</v>
      </c>
    </row>
    <row r="53" spans="1:12" x14ac:dyDescent="0.2">
      <c r="A53" s="397" t="s">
        <v>72</v>
      </c>
      <c r="B53" s="367">
        <v>82</v>
      </c>
      <c r="C53" s="367">
        <v>4</v>
      </c>
      <c r="D53" s="368">
        <f t="shared" si="0"/>
        <v>4.878048780487805E-2</v>
      </c>
      <c r="E53" s="367">
        <v>5131</v>
      </c>
      <c r="F53" s="367">
        <v>124</v>
      </c>
      <c r="G53" s="369">
        <f t="shared" si="2"/>
        <v>2.4166829078152405E-2</v>
      </c>
      <c r="H53" s="367">
        <f t="shared" si="1"/>
        <v>128</v>
      </c>
      <c r="I53" s="367">
        <v>3299</v>
      </c>
      <c r="J53" s="367">
        <v>5213</v>
      </c>
      <c r="K53" s="367">
        <v>87948779</v>
      </c>
      <c r="L53" s="367">
        <v>1483470</v>
      </c>
    </row>
    <row r="54" spans="1:12" x14ac:dyDescent="0.2">
      <c r="A54" s="397" t="s">
        <v>73</v>
      </c>
      <c r="B54" s="367">
        <v>12</v>
      </c>
      <c r="C54" s="367">
        <v>1</v>
      </c>
      <c r="D54" s="368">
        <v>0</v>
      </c>
      <c r="E54" s="367">
        <v>643</v>
      </c>
      <c r="F54" s="367">
        <v>4</v>
      </c>
      <c r="G54" s="369">
        <f t="shared" si="2"/>
        <v>6.2208398133748056E-3</v>
      </c>
      <c r="H54" s="367">
        <f t="shared" si="1"/>
        <v>5</v>
      </c>
      <c r="I54" s="367">
        <v>308</v>
      </c>
      <c r="J54" s="367">
        <v>655</v>
      </c>
      <c r="K54" s="367">
        <v>4148600</v>
      </c>
      <c r="L54" s="367">
        <v>27795.62</v>
      </c>
    </row>
    <row r="55" spans="1:12" x14ac:dyDescent="0.2">
      <c r="A55" s="397" t="s">
        <v>74</v>
      </c>
      <c r="B55" s="367">
        <v>80</v>
      </c>
      <c r="C55" s="367">
        <v>0</v>
      </c>
      <c r="D55" s="368">
        <f t="shared" si="0"/>
        <v>0</v>
      </c>
      <c r="E55" s="367">
        <v>4224</v>
      </c>
      <c r="F55" s="367">
        <v>254</v>
      </c>
      <c r="G55" s="369">
        <f t="shared" si="2"/>
        <v>6.013257575757576E-2</v>
      </c>
      <c r="H55" s="367">
        <f t="shared" si="1"/>
        <v>254</v>
      </c>
      <c r="I55" s="367">
        <v>1931</v>
      </c>
      <c r="J55" s="367">
        <v>4304</v>
      </c>
      <c r="K55" s="367">
        <v>50525071</v>
      </c>
      <c r="L55" s="367">
        <v>1042166.84</v>
      </c>
    </row>
    <row r="56" spans="1:12" x14ac:dyDescent="0.2">
      <c r="A56" s="397" t="s">
        <v>75</v>
      </c>
      <c r="B56" s="367">
        <v>5</v>
      </c>
      <c r="C56" s="367">
        <v>0</v>
      </c>
      <c r="D56" s="368">
        <f t="shared" si="0"/>
        <v>0</v>
      </c>
      <c r="E56" s="367">
        <v>655</v>
      </c>
      <c r="F56" s="367">
        <v>20</v>
      </c>
      <c r="G56" s="369">
        <f t="shared" si="2"/>
        <v>3.0534351145038167E-2</v>
      </c>
      <c r="H56" s="367">
        <f t="shared" si="1"/>
        <v>20</v>
      </c>
      <c r="I56" s="367">
        <v>391</v>
      </c>
      <c r="J56" s="367">
        <v>660</v>
      </c>
      <c r="K56" s="367">
        <v>2040778</v>
      </c>
      <c r="L56" s="367">
        <v>32668.81</v>
      </c>
    </row>
    <row r="57" spans="1:12" x14ac:dyDescent="0.2">
      <c r="A57" s="397" t="s">
        <v>76</v>
      </c>
      <c r="B57" s="367">
        <v>70</v>
      </c>
      <c r="C57" s="367">
        <v>1</v>
      </c>
      <c r="D57" s="368">
        <f t="shared" si="0"/>
        <v>1.4285714285714285E-2</v>
      </c>
      <c r="E57" s="367">
        <v>1700</v>
      </c>
      <c r="F57" s="367">
        <v>23</v>
      </c>
      <c r="G57" s="369">
        <f t="shared" si="2"/>
        <v>1.3529411764705882E-2</v>
      </c>
      <c r="H57" s="367">
        <f t="shared" si="1"/>
        <v>24</v>
      </c>
      <c r="I57" s="367">
        <v>875</v>
      </c>
      <c r="J57" s="367">
        <v>1770</v>
      </c>
      <c r="K57" s="367">
        <v>11837960</v>
      </c>
      <c r="L57" s="367">
        <v>252982</v>
      </c>
    </row>
    <row r="58" spans="1:12" x14ac:dyDescent="0.2">
      <c r="A58" s="397" t="s">
        <v>77</v>
      </c>
      <c r="B58" s="367">
        <v>32</v>
      </c>
      <c r="C58" s="367">
        <v>0</v>
      </c>
      <c r="D58" s="368">
        <f t="shared" si="0"/>
        <v>0</v>
      </c>
      <c r="E58" s="367">
        <v>879</v>
      </c>
      <c r="F58" s="367">
        <v>49</v>
      </c>
      <c r="G58" s="369">
        <f t="shared" si="2"/>
        <v>5.5745164960182024E-2</v>
      </c>
      <c r="H58" s="367">
        <f t="shared" si="1"/>
        <v>49</v>
      </c>
      <c r="I58" s="367">
        <v>490</v>
      </c>
      <c r="J58" s="367">
        <v>911</v>
      </c>
      <c r="K58" s="367">
        <v>1879197</v>
      </c>
      <c r="L58" s="367">
        <v>12964.57</v>
      </c>
    </row>
    <row r="59" spans="1:12" x14ac:dyDescent="0.2">
      <c r="A59" s="397" t="s">
        <v>78</v>
      </c>
      <c r="B59" s="367">
        <v>5</v>
      </c>
      <c r="C59" s="367">
        <v>2</v>
      </c>
      <c r="D59" s="368">
        <f t="shared" si="0"/>
        <v>0.4</v>
      </c>
      <c r="E59" s="367">
        <v>35</v>
      </c>
      <c r="F59" s="367">
        <v>0</v>
      </c>
      <c r="G59" s="369">
        <f t="shared" si="2"/>
        <v>0</v>
      </c>
      <c r="H59" s="367">
        <f t="shared" si="1"/>
        <v>2</v>
      </c>
      <c r="I59" s="367">
        <v>28</v>
      </c>
      <c r="J59" s="367">
        <v>40</v>
      </c>
      <c r="K59" s="367">
        <v>124390</v>
      </c>
      <c r="L59" s="367">
        <v>1174</v>
      </c>
    </row>
    <row r="60" spans="1:12" x14ac:dyDescent="0.2">
      <c r="A60" s="397" t="s">
        <v>79</v>
      </c>
      <c r="B60" s="367">
        <v>23</v>
      </c>
      <c r="C60" s="367">
        <v>3</v>
      </c>
      <c r="D60" s="368">
        <f t="shared" si="0"/>
        <v>0.13043478260869565</v>
      </c>
      <c r="E60" s="367">
        <v>441</v>
      </c>
      <c r="F60" s="367">
        <v>0</v>
      </c>
      <c r="G60" s="369">
        <f>IF(OR((E60=0),(E60="")),"",(F60/E60))</f>
        <v>0</v>
      </c>
      <c r="H60" s="367">
        <f t="shared" si="1"/>
        <v>3</v>
      </c>
      <c r="I60" s="367">
        <v>446</v>
      </c>
      <c r="J60" s="367">
        <v>464</v>
      </c>
      <c r="K60" s="367">
        <v>1380281</v>
      </c>
      <c r="L60" s="367">
        <v>9527</v>
      </c>
    </row>
    <row r="61" spans="1:12" x14ac:dyDescent="0.2">
      <c r="A61" s="397" t="s">
        <v>80</v>
      </c>
      <c r="B61" s="367">
        <v>236</v>
      </c>
      <c r="C61" s="367">
        <v>4</v>
      </c>
      <c r="D61" s="368">
        <f t="shared" si="0"/>
        <v>1.6949152542372881E-2</v>
      </c>
      <c r="E61" s="367">
        <v>497</v>
      </c>
      <c r="F61" s="367">
        <v>32</v>
      </c>
      <c r="G61" s="369">
        <f t="shared" si="2"/>
        <v>6.4386317907444673E-2</v>
      </c>
      <c r="H61" s="367">
        <f t="shared" si="1"/>
        <v>36</v>
      </c>
      <c r="I61" s="367">
        <v>516</v>
      </c>
      <c r="J61" s="367">
        <v>733</v>
      </c>
      <c r="K61" s="367">
        <v>12700943</v>
      </c>
      <c r="L61" s="367">
        <v>279959.49</v>
      </c>
    </row>
    <row r="62" spans="1:12" x14ac:dyDescent="0.2">
      <c r="A62" s="397" t="s">
        <v>81</v>
      </c>
      <c r="B62" s="367">
        <v>0</v>
      </c>
      <c r="C62" s="367">
        <v>0</v>
      </c>
      <c r="D62" s="398">
        <v>0</v>
      </c>
      <c r="E62" s="367">
        <v>433</v>
      </c>
      <c r="F62" s="367">
        <v>0</v>
      </c>
      <c r="G62" s="369">
        <f>IF(OR((E62=0),(E62="")),"",(F62/E62))</f>
        <v>0</v>
      </c>
      <c r="H62" s="367">
        <f t="shared" si="1"/>
        <v>0</v>
      </c>
      <c r="I62" s="367">
        <v>55</v>
      </c>
      <c r="J62" s="367">
        <v>433</v>
      </c>
      <c r="K62" s="367">
        <v>0</v>
      </c>
      <c r="L62" s="367">
        <v>0</v>
      </c>
    </row>
    <row r="63" spans="1:12" x14ac:dyDescent="0.2">
      <c r="A63" s="397" t="s">
        <v>82</v>
      </c>
      <c r="B63" s="367">
        <v>11</v>
      </c>
      <c r="C63" s="367">
        <v>1</v>
      </c>
      <c r="D63" s="368">
        <f t="shared" si="0"/>
        <v>9.0909090909090912E-2</v>
      </c>
      <c r="E63" s="367">
        <v>881</v>
      </c>
      <c r="F63" s="367">
        <v>323</v>
      </c>
      <c r="G63" s="369">
        <f t="shared" si="2"/>
        <v>0.36662883087400683</v>
      </c>
      <c r="H63" s="367">
        <f t="shared" si="1"/>
        <v>324</v>
      </c>
      <c r="I63" s="367">
        <v>394</v>
      </c>
      <c r="J63" s="367">
        <v>892</v>
      </c>
      <c r="K63" s="367">
        <v>49120642</v>
      </c>
      <c r="L63" s="367">
        <v>157918</v>
      </c>
    </row>
    <row r="64" spans="1:12" x14ac:dyDescent="0.2">
      <c r="A64" s="397" t="s">
        <v>83</v>
      </c>
      <c r="B64" s="367">
        <v>2</v>
      </c>
      <c r="C64" s="367">
        <v>1</v>
      </c>
      <c r="D64" s="368">
        <f>IF(OR((B64=0),(B64="")),"",(C64/B64))</f>
        <v>0.5</v>
      </c>
      <c r="E64" s="367">
        <v>856</v>
      </c>
      <c r="F64" s="367">
        <v>48</v>
      </c>
      <c r="G64" s="369">
        <f t="shared" si="2"/>
        <v>5.6074766355140186E-2</v>
      </c>
      <c r="H64" s="367">
        <f t="shared" si="1"/>
        <v>49</v>
      </c>
      <c r="I64" s="367">
        <v>386</v>
      </c>
      <c r="J64" s="367">
        <v>858</v>
      </c>
      <c r="K64" s="367">
        <v>8775529</v>
      </c>
      <c r="L64" s="367">
        <v>153985.01</v>
      </c>
    </row>
    <row r="65" spans="1:12" x14ac:dyDescent="0.2">
      <c r="A65" s="397" t="s">
        <v>84</v>
      </c>
      <c r="B65" s="367">
        <v>0</v>
      </c>
      <c r="C65" s="367">
        <v>1</v>
      </c>
      <c r="D65" s="368">
        <v>0</v>
      </c>
      <c r="E65" s="367">
        <v>64</v>
      </c>
      <c r="F65" s="367">
        <v>0</v>
      </c>
      <c r="G65" s="369">
        <f t="shared" si="2"/>
        <v>0</v>
      </c>
      <c r="H65" s="367">
        <f t="shared" si="1"/>
        <v>1</v>
      </c>
      <c r="I65" s="367">
        <v>60</v>
      </c>
      <c r="J65" s="367">
        <v>64</v>
      </c>
      <c r="K65" s="367">
        <v>0</v>
      </c>
      <c r="L65" s="367">
        <v>0</v>
      </c>
    </row>
    <row r="66" spans="1:12" s="395" customFormat="1" x14ac:dyDescent="0.2">
      <c r="A66" s="397" t="s">
        <v>85</v>
      </c>
      <c r="B66" s="367">
        <v>0</v>
      </c>
      <c r="C66" s="367">
        <v>0</v>
      </c>
      <c r="D66" s="368">
        <v>0</v>
      </c>
      <c r="E66" s="367">
        <v>10</v>
      </c>
      <c r="F66" s="367">
        <v>0</v>
      </c>
      <c r="G66" s="369">
        <v>0</v>
      </c>
      <c r="H66" s="367">
        <f t="shared" si="1"/>
        <v>0</v>
      </c>
      <c r="I66" s="367">
        <v>9</v>
      </c>
      <c r="J66" s="367">
        <v>10</v>
      </c>
      <c r="K66" s="367">
        <v>0</v>
      </c>
      <c r="L66" s="367">
        <v>0</v>
      </c>
    </row>
    <row r="67" spans="1:12" x14ac:dyDescent="0.2">
      <c r="A67" s="397" t="s">
        <v>86</v>
      </c>
      <c r="B67" s="367">
        <v>0</v>
      </c>
      <c r="C67" s="367">
        <v>0</v>
      </c>
      <c r="D67" s="368">
        <v>0</v>
      </c>
      <c r="E67" s="367">
        <v>10</v>
      </c>
      <c r="F67" s="367">
        <v>0</v>
      </c>
      <c r="G67" s="369">
        <f t="shared" si="2"/>
        <v>0</v>
      </c>
      <c r="H67" s="367">
        <f t="shared" si="1"/>
        <v>0</v>
      </c>
      <c r="I67" s="367">
        <v>6</v>
      </c>
      <c r="J67" s="367">
        <v>10</v>
      </c>
      <c r="K67" s="367">
        <v>0</v>
      </c>
      <c r="L67" s="367">
        <v>0</v>
      </c>
    </row>
    <row r="68" spans="1:12" x14ac:dyDescent="0.2">
      <c r="A68" s="408" t="s">
        <v>87</v>
      </c>
      <c r="B68" s="367">
        <v>0</v>
      </c>
      <c r="C68" s="367">
        <v>0</v>
      </c>
      <c r="D68" s="368">
        <v>0</v>
      </c>
      <c r="E68" s="367">
        <v>0</v>
      </c>
      <c r="F68" s="367">
        <v>0</v>
      </c>
      <c r="G68" s="369">
        <v>0</v>
      </c>
      <c r="H68" s="367">
        <f t="shared" si="1"/>
        <v>0</v>
      </c>
      <c r="I68" s="367">
        <v>0</v>
      </c>
      <c r="J68" s="367">
        <v>0</v>
      </c>
      <c r="K68" s="367">
        <v>0</v>
      </c>
      <c r="L68" s="367">
        <v>0</v>
      </c>
    </row>
    <row r="69" spans="1:12" x14ac:dyDescent="0.2">
      <c r="A69" s="397" t="s">
        <v>88</v>
      </c>
      <c r="B69" s="367">
        <v>15</v>
      </c>
      <c r="C69" s="367">
        <v>0</v>
      </c>
      <c r="D69" s="368">
        <f t="shared" si="0"/>
        <v>0</v>
      </c>
      <c r="E69" s="367">
        <v>791</v>
      </c>
      <c r="F69" s="367">
        <v>10</v>
      </c>
      <c r="G69" s="369">
        <f t="shared" si="2"/>
        <v>1.2642225031605562E-2</v>
      </c>
      <c r="H69" s="367">
        <f t="shared" si="1"/>
        <v>10</v>
      </c>
      <c r="I69" s="367">
        <v>512</v>
      </c>
      <c r="J69" s="367">
        <v>806</v>
      </c>
      <c r="K69" s="367">
        <v>667346</v>
      </c>
      <c r="L69" s="367">
        <v>16483.29</v>
      </c>
    </row>
    <row r="70" spans="1:12" s="395" customFormat="1" x14ac:dyDescent="0.2">
      <c r="A70" s="397" t="s">
        <v>89</v>
      </c>
      <c r="B70" s="367">
        <v>0</v>
      </c>
      <c r="C70" s="367">
        <v>0</v>
      </c>
      <c r="D70" s="368">
        <v>0</v>
      </c>
      <c r="E70" s="367">
        <v>8</v>
      </c>
      <c r="F70" s="367">
        <v>0</v>
      </c>
      <c r="G70" s="369">
        <f t="shared" si="2"/>
        <v>0</v>
      </c>
      <c r="H70" s="367">
        <f>C70+F70</f>
        <v>0</v>
      </c>
      <c r="I70" s="367">
        <v>8</v>
      </c>
      <c r="J70" s="367">
        <v>8</v>
      </c>
      <c r="K70" s="367">
        <v>0</v>
      </c>
      <c r="L70" s="367">
        <v>0</v>
      </c>
    </row>
    <row r="71" spans="1:12" x14ac:dyDescent="0.2">
      <c r="A71" s="397" t="s">
        <v>90</v>
      </c>
      <c r="B71" s="367">
        <v>6</v>
      </c>
      <c r="C71" s="367">
        <v>0</v>
      </c>
      <c r="D71" s="368">
        <f t="shared" si="0"/>
        <v>0</v>
      </c>
      <c r="E71" s="367">
        <v>62</v>
      </c>
      <c r="F71" s="367">
        <v>0</v>
      </c>
      <c r="G71" s="369">
        <f>IF(OR((E71=0),(E71="")),"",(F71/E71))</f>
        <v>0</v>
      </c>
      <c r="H71" s="367">
        <f>C71+F71</f>
        <v>0</v>
      </c>
      <c r="I71" s="367">
        <v>68</v>
      </c>
      <c r="J71" s="367">
        <v>68</v>
      </c>
      <c r="K71" s="367">
        <v>0</v>
      </c>
      <c r="L71" s="367">
        <v>0</v>
      </c>
    </row>
    <row r="72" spans="1:12" s="395" customFormat="1" x14ac:dyDescent="0.2">
      <c r="A72" s="397" t="s">
        <v>91</v>
      </c>
      <c r="B72" s="367">
        <v>0</v>
      </c>
      <c r="C72" s="367">
        <v>0</v>
      </c>
      <c r="D72" s="368">
        <v>0</v>
      </c>
      <c r="E72" s="367">
        <v>2</v>
      </c>
      <c r="F72" s="367">
        <v>0</v>
      </c>
      <c r="G72" s="369">
        <f t="shared" si="2"/>
        <v>0</v>
      </c>
      <c r="H72" s="367">
        <f>C72+F72</f>
        <v>0</v>
      </c>
      <c r="I72" s="367">
        <v>2</v>
      </c>
      <c r="J72" s="367">
        <v>2</v>
      </c>
      <c r="K72" s="367">
        <v>0</v>
      </c>
      <c r="L72" s="367">
        <v>0</v>
      </c>
    </row>
    <row r="73" spans="1:12" x14ac:dyDescent="0.2">
      <c r="A73" s="366" t="s">
        <v>92</v>
      </c>
      <c r="B73" s="370">
        <f>SUM(B6:B72)</f>
        <v>3310</v>
      </c>
      <c r="C73" s="370">
        <f>SUM(C6:C72)</f>
        <v>173</v>
      </c>
      <c r="D73" s="371">
        <f>IF(OR((B73=0),(B73="")),"",(C73/B73))</f>
        <v>5.226586102719033E-2</v>
      </c>
      <c r="E73" s="370">
        <f>SUM(E6:E72)</f>
        <v>117901</v>
      </c>
      <c r="F73" s="372">
        <f>SUM(F6:F72)</f>
        <v>29611</v>
      </c>
      <c r="G73" s="371">
        <f>IF(OR((E73=0),(E73="")),"",(F73/E73))</f>
        <v>0.25115138972527801</v>
      </c>
      <c r="H73" s="373">
        <f>C73+F73</f>
        <v>29784</v>
      </c>
      <c r="I73" s="372">
        <f>SUM(I6:I72)</f>
        <v>38886</v>
      </c>
      <c r="J73" s="374">
        <f>SUM(J6:J72)</f>
        <v>121211</v>
      </c>
      <c r="K73" s="374">
        <f>SUM(K6:K72)</f>
        <v>5263872913</v>
      </c>
      <c r="L73" s="374">
        <f>SUM(L6:L72)</f>
        <v>122853091.95</v>
      </c>
    </row>
    <row r="74" spans="1:12" x14ac:dyDescent="0.2">
      <c r="A74" s="375"/>
      <c r="B74" s="376"/>
      <c r="C74" s="377" t="s">
        <v>93</v>
      </c>
      <c r="K74" s="346"/>
    </row>
    <row r="75" spans="1:12" ht="12.75" customHeight="1" x14ac:dyDescent="0.2">
      <c r="A75" s="496" t="s">
        <v>163</v>
      </c>
      <c r="B75" s="496"/>
      <c r="C75" s="377"/>
    </row>
    <row r="76" spans="1:12" x14ac:dyDescent="0.2">
      <c r="A76" s="496"/>
      <c r="B76" s="496"/>
    </row>
    <row r="77" spans="1:12" x14ac:dyDescent="0.2">
      <c r="A77" s="496"/>
      <c r="B77" s="496"/>
    </row>
    <row r="78" spans="1:12" x14ac:dyDescent="0.2">
      <c r="A78" s="496"/>
      <c r="B78" s="496"/>
    </row>
    <row r="79" spans="1:12" x14ac:dyDescent="0.2">
      <c r="A79" s="496"/>
      <c r="B79" s="496"/>
    </row>
  </sheetData>
  <mergeCells count="4">
    <mergeCell ref="A1:C1"/>
    <mergeCell ref="B2:C4"/>
    <mergeCell ref="E2:F4"/>
    <mergeCell ref="A75:B79"/>
  </mergeCells>
  <pageMargins left="0.7" right="0.7" top="0.75" bottom="0.75" header="0.3" footer="0.3"/>
  <pageSetup orientation="portrait" horizontalDpi="1200" verticalDpi="1200" r:id="rId1"/>
  <ignoredErrors>
    <ignoredError sqref="D73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79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defaultRowHeight="14.25" x14ac:dyDescent="0.2"/>
  <cols>
    <col min="1" max="1" width="19.28515625" style="347" bestFit="1" customWidth="1"/>
    <col min="2" max="2" width="12.140625" style="347" bestFit="1" customWidth="1"/>
    <col min="3" max="3" width="18.140625" style="347" customWidth="1"/>
    <col min="4" max="4" width="12.28515625" style="347" bestFit="1" customWidth="1"/>
    <col min="5" max="5" width="12.140625" style="347" bestFit="1" customWidth="1"/>
    <col min="6" max="6" width="33.140625" style="347" bestFit="1" customWidth="1"/>
    <col min="7" max="7" width="12" style="347" bestFit="1" customWidth="1"/>
    <col min="8" max="8" width="10.140625" style="347" bestFit="1" customWidth="1"/>
    <col min="9" max="9" width="12.7109375" style="347" bestFit="1" customWidth="1"/>
    <col min="10" max="10" width="10.7109375" style="347" bestFit="1" customWidth="1"/>
    <col min="11" max="11" width="15.28515625" style="347" bestFit="1" customWidth="1"/>
    <col min="12" max="12" width="17.85546875" style="347" bestFit="1" customWidth="1"/>
    <col min="13" max="14" width="9.140625" style="347"/>
    <col min="15" max="15" width="21.85546875" style="347" bestFit="1" customWidth="1"/>
    <col min="16" max="16384" width="9.140625" style="347"/>
  </cols>
  <sheetData>
    <row r="1" spans="1:15" x14ac:dyDescent="0.2">
      <c r="A1" s="480">
        <v>2021</v>
      </c>
      <c r="B1" s="481"/>
      <c r="C1" s="481"/>
      <c r="D1" s="341"/>
      <c r="E1" s="342"/>
      <c r="F1" s="343" t="s">
        <v>136</v>
      </c>
      <c r="G1" s="344">
        <f>COUNTA(B6:B72)</f>
        <v>67</v>
      </c>
      <c r="H1" s="344"/>
      <c r="I1" s="344"/>
      <c r="J1" s="342" t="s">
        <v>2</v>
      </c>
      <c r="K1" s="345">
        <f>G1/67</f>
        <v>1</v>
      </c>
      <c r="L1" s="346"/>
    </row>
    <row r="2" spans="1:15" ht="12.75" customHeight="1" x14ac:dyDescent="0.25">
      <c r="A2" s="348" t="s">
        <v>3</v>
      </c>
      <c r="B2" s="482" t="s">
        <v>137</v>
      </c>
      <c r="C2" s="483"/>
      <c r="D2" s="350" t="s">
        <v>170</v>
      </c>
      <c r="E2" s="488" t="s">
        <v>138</v>
      </c>
      <c r="F2" s="489"/>
      <c r="G2" s="350" t="s">
        <v>170</v>
      </c>
      <c r="H2" s="349" t="s">
        <v>6</v>
      </c>
      <c r="I2" s="349" t="s">
        <v>140</v>
      </c>
      <c r="J2" s="349" t="s">
        <v>7</v>
      </c>
      <c r="K2" s="351" t="s">
        <v>8</v>
      </c>
      <c r="L2" s="351" t="s">
        <v>9</v>
      </c>
    </row>
    <row r="3" spans="1:15" ht="15" x14ac:dyDescent="0.25">
      <c r="A3" s="417">
        <v>44782</v>
      </c>
      <c r="B3" s="484"/>
      <c r="C3" s="485"/>
      <c r="D3" s="358" t="s">
        <v>140</v>
      </c>
      <c r="E3" s="490"/>
      <c r="F3" s="491"/>
      <c r="G3" s="358" t="s">
        <v>140</v>
      </c>
      <c r="H3" s="355" t="s">
        <v>11</v>
      </c>
      <c r="I3" s="355" t="s">
        <v>12</v>
      </c>
      <c r="J3" s="356" t="s">
        <v>0</v>
      </c>
      <c r="K3" s="354" t="s">
        <v>13</v>
      </c>
      <c r="L3" s="354" t="s">
        <v>14</v>
      </c>
    </row>
    <row r="4" spans="1:15" ht="15" x14ac:dyDescent="0.25">
      <c r="A4" s="357"/>
      <c r="B4" s="486"/>
      <c r="C4" s="487"/>
      <c r="D4" s="358" t="s">
        <v>173</v>
      </c>
      <c r="E4" s="492"/>
      <c r="F4" s="493"/>
      <c r="G4" s="358" t="s">
        <v>172</v>
      </c>
      <c r="H4" s="358" t="s">
        <v>15</v>
      </c>
      <c r="I4" s="359" t="s">
        <v>16</v>
      </c>
      <c r="J4" s="358" t="s">
        <v>10</v>
      </c>
      <c r="K4" s="354" t="s">
        <v>17</v>
      </c>
      <c r="L4" s="354" t="s">
        <v>18</v>
      </c>
    </row>
    <row r="5" spans="1:15" ht="15" x14ac:dyDescent="0.25">
      <c r="A5" s="360" t="s">
        <v>19</v>
      </c>
      <c r="B5" s="361" t="s">
        <v>20</v>
      </c>
      <c r="C5" s="361" t="s">
        <v>21</v>
      </c>
      <c r="D5" s="363" t="s">
        <v>174</v>
      </c>
      <c r="E5" s="361" t="s">
        <v>20</v>
      </c>
      <c r="F5" s="361" t="s">
        <v>11</v>
      </c>
      <c r="G5" s="363" t="s">
        <v>171</v>
      </c>
      <c r="H5" s="362" t="s">
        <v>21</v>
      </c>
      <c r="I5" s="362" t="s">
        <v>22</v>
      </c>
      <c r="J5" s="362" t="s">
        <v>139</v>
      </c>
      <c r="K5" s="364" t="s">
        <v>23</v>
      </c>
      <c r="L5" s="354" t="s">
        <v>24</v>
      </c>
    </row>
    <row r="6" spans="1:15" s="395" customFormat="1" x14ac:dyDescent="0.2">
      <c r="A6" s="408" t="s">
        <v>25</v>
      </c>
      <c r="B6" s="367">
        <v>49</v>
      </c>
      <c r="C6" s="367">
        <v>3</v>
      </c>
      <c r="D6" s="368">
        <f t="shared" ref="D6:D71" si="0">IF(OR((B6=0),(B6="")),"",(C6/B6))</f>
        <v>6.1224489795918366E-2</v>
      </c>
      <c r="E6" s="367">
        <v>344</v>
      </c>
      <c r="F6" s="407">
        <v>1</v>
      </c>
      <c r="G6" s="369">
        <f>IF(OR((E6=0),(E6="")),"",(F6/E6))</f>
        <v>2.9069767441860465E-3</v>
      </c>
      <c r="H6" s="367">
        <f>C6+F6</f>
        <v>4</v>
      </c>
      <c r="I6" s="367">
        <v>323</v>
      </c>
      <c r="J6" s="367">
        <v>393</v>
      </c>
      <c r="K6" s="367">
        <v>373750</v>
      </c>
      <c r="L6" s="367">
        <v>8058</v>
      </c>
      <c r="M6" s="396"/>
      <c r="O6" s="396"/>
    </row>
    <row r="7" spans="1:15" s="395" customFormat="1" x14ac:dyDescent="0.2">
      <c r="A7" s="397" t="s">
        <v>26</v>
      </c>
      <c r="B7" s="367">
        <v>1</v>
      </c>
      <c r="C7" s="367">
        <v>0</v>
      </c>
      <c r="D7" s="368">
        <f t="shared" si="0"/>
        <v>0</v>
      </c>
      <c r="E7" s="367">
        <v>6</v>
      </c>
      <c r="F7" s="367">
        <v>0</v>
      </c>
      <c r="G7" s="369">
        <f>IF(OR((E7=0),(E7="")),"",(F7/E7))</f>
        <v>0</v>
      </c>
      <c r="H7" s="367">
        <f t="shared" ref="H7:H70" si="1">C7+F7</f>
        <v>0</v>
      </c>
      <c r="I7" s="367">
        <v>6</v>
      </c>
      <c r="J7" s="367">
        <v>7</v>
      </c>
      <c r="K7" s="367">
        <v>0</v>
      </c>
      <c r="L7" s="367">
        <v>0</v>
      </c>
      <c r="M7" s="396"/>
      <c r="N7" s="347"/>
      <c r="O7" s="396"/>
    </row>
    <row r="8" spans="1:15" x14ac:dyDescent="0.2">
      <c r="A8" s="397" t="s">
        <v>27</v>
      </c>
      <c r="B8" s="367">
        <v>0</v>
      </c>
      <c r="C8" s="367">
        <v>0</v>
      </c>
      <c r="D8" s="368">
        <v>0</v>
      </c>
      <c r="E8" s="367">
        <v>460</v>
      </c>
      <c r="F8" s="367">
        <v>0</v>
      </c>
      <c r="G8" s="369">
        <f>IF(OR((E8=0),(E8="")),"",(F8/E8))</f>
        <v>0</v>
      </c>
      <c r="H8" s="367">
        <f t="shared" si="1"/>
        <v>0</v>
      </c>
      <c r="I8" s="367">
        <v>457</v>
      </c>
      <c r="J8" s="367">
        <v>460</v>
      </c>
      <c r="K8" s="367">
        <v>0</v>
      </c>
      <c r="L8" s="367">
        <v>0</v>
      </c>
      <c r="M8" s="396"/>
      <c r="O8" s="396"/>
    </row>
    <row r="9" spans="1:15" s="395" customFormat="1" x14ac:dyDescent="0.2">
      <c r="A9" s="397" t="s">
        <v>28</v>
      </c>
      <c r="B9" s="367">
        <v>0</v>
      </c>
      <c r="C9" s="367">
        <v>0</v>
      </c>
      <c r="D9" s="368">
        <v>0</v>
      </c>
      <c r="E9" s="367">
        <v>12</v>
      </c>
      <c r="F9" s="367">
        <v>0</v>
      </c>
      <c r="G9" s="369">
        <f>IF(OR((E9=0),(E9="")),"",(F9/E9))</f>
        <v>0</v>
      </c>
      <c r="H9" s="367">
        <f t="shared" si="1"/>
        <v>0</v>
      </c>
      <c r="I9" s="367">
        <v>12</v>
      </c>
      <c r="J9" s="367">
        <v>12</v>
      </c>
      <c r="K9" s="367">
        <v>0</v>
      </c>
      <c r="L9" s="367">
        <v>0</v>
      </c>
      <c r="M9" s="396"/>
      <c r="N9" s="347"/>
      <c r="O9" s="396"/>
    </row>
    <row r="10" spans="1:15" x14ac:dyDescent="0.2">
      <c r="A10" s="397" t="s">
        <v>29</v>
      </c>
      <c r="B10" s="367">
        <v>179</v>
      </c>
      <c r="C10" s="367">
        <v>14</v>
      </c>
      <c r="D10" s="368">
        <f t="shared" si="0"/>
        <v>7.8212290502793297E-2</v>
      </c>
      <c r="E10" s="367">
        <v>444</v>
      </c>
      <c r="F10" s="367">
        <v>16</v>
      </c>
      <c r="G10" s="369">
        <f t="shared" ref="G10:G72" si="2">IF(OR((E10=0),(E10="")),"",(F10/E10))</f>
        <v>3.6036036036036036E-2</v>
      </c>
      <c r="H10" s="367">
        <f t="shared" si="1"/>
        <v>30</v>
      </c>
      <c r="I10" s="367">
        <v>395</v>
      </c>
      <c r="J10" s="367">
        <v>623</v>
      </c>
      <c r="K10" s="367">
        <v>3284890</v>
      </c>
      <c r="L10" s="367">
        <v>45203</v>
      </c>
      <c r="M10" s="396"/>
      <c r="O10" s="396"/>
    </row>
    <row r="11" spans="1:15" s="395" customFormat="1" x14ac:dyDescent="0.2">
      <c r="A11" s="408" t="s">
        <v>30</v>
      </c>
      <c r="B11" s="367">
        <v>102</v>
      </c>
      <c r="C11" s="367">
        <v>7</v>
      </c>
      <c r="D11" s="368">
        <f t="shared" si="0"/>
        <v>6.8627450980392163E-2</v>
      </c>
      <c r="E11" s="367">
        <v>19259</v>
      </c>
      <c r="F11" s="407">
        <v>903</v>
      </c>
      <c r="G11" s="369">
        <f t="shared" si="2"/>
        <v>4.6887169634975856E-2</v>
      </c>
      <c r="H11" s="367">
        <f t="shared" si="1"/>
        <v>910</v>
      </c>
      <c r="I11" s="367">
        <v>15015</v>
      </c>
      <c r="J11" s="367">
        <v>19361</v>
      </c>
      <c r="K11" s="367">
        <v>263839664</v>
      </c>
      <c r="L11" s="367">
        <v>5586488</v>
      </c>
      <c r="M11" s="396"/>
      <c r="N11" s="347"/>
      <c r="O11" s="396"/>
    </row>
    <row r="12" spans="1:15" x14ac:dyDescent="0.2">
      <c r="A12" s="403" t="s">
        <v>31</v>
      </c>
      <c r="B12" s="400" t="s">
        <v>167</v>
      </c>
      <c r="C12" s="400"/>
      <c r="D12" s="401">
        <v>0</v>
      </c>
      <c r="E12" s="400"/>
      <c r="F12" s="400"/>
      <c r="G12" s="402">
        <v>0</v>
      </c>
      <c r="H12" s="400">
        <f t="shared" si="1"/>
        <v>0</v>
      </c>
      <c r="I12" s="400"/>
      <c r="J12" s="400"/>
      <c r="K12" s="400"/>
      <c r="L12" s="400"/>
    </row>
    <row r="13" spans="1:15" x14ac:dyDescent="0.2">
      <c r="A13" s="397" t="s">
        <v>32</v>
      </c>
      <c r="B13" s="367">
        <v>4</v>
      </c>
      <c r="C13" s="367">
        <v>1</v>
      </c>
      <c r="D13" s="368">
        <f t="shared" si="0"/>
        <v>0.25</v>
      </c>
      <c r="E13" s="367">
        <v>178</v>
      </c>
      <c r="F13" s="367">
        <v>5</v>
      </c>
      <c r="G13" s="369">
        <f t="shared" si="2"/>
        <v>2.8089887640449437E-2</v>
      </c>
      <c r="H13" s="367">
        <f t="shared" si="1"/>
        <v>6</v>
      </c>
      <c r="I13" s="367">
        <v>111</v>
      </c>
      <c r="J13" s="367">
        <v>182</v>
      </c>
      <c r="K13" s="367">
        <v>1427191</v>
      </c>
      <c r="L13" s="367">
        <v>48285.15</v>
      </c>
      <c r="M13" s="396"/>
      <c r="O13" s="396"/>
    </row>
    <row r="14" spans="1:15" x14ac:dyDescent="0.2">
      <c r="A14" s="397" t="s">
        <v>33</v>
      </c>
      <c r="B14" s="367">
        <v>52</v>
      </c>
      <c r="C14" s="367">
        <v>1</v>
      </c>
      <c r="D14" s="368">
        <f t="shared" si="0"/>
        <v>1.9230769230769232E-2</v>
      </c>
      <c r="E14" s="367">
        <v>87</v>
      </c>
      <c r="F14" s="367">
        <v>5</v>
      </c>
      <c r="G14" s="369">
        <f t="shared" si="2"/>
        <v>5.7471264367816091E-2</v>
      </c>
      <c r="H14" s="367">
        <f t="shared" si="1"/>
        <v>6</v>
      </c>
      <c r="I14" s="367">
        <v>81</v>
      </c>
      <c r="J14" s="367">
        <v>139</v>
      </c>
      <c r="K14" s="367">
        <v>1283212</v>
      </c>
      <c r="L14" s="367">
        <v>18303</v>
      </c>
      <c r="M14" s="396"/>
      <c r="O14" s="396"/>
    </row>
    <row r="15" spans="1:15" x14ac:dyDescent="0.2">
      <c r="A15" s="397" t="s">
        <v>34</v>
      </c>
      <c r="B15" s="367">
        <v>0</v>
      </c>
      <c r="C15" s="367">
        <v>0</v>
      </c>
      <c r="D15" s="368">
        <v>0</v>
      </c>
      <c r="E15" s="367">
        <v>663</v>
      </c>
      <c r="F15" s="367">
        <v>0</v>
      </c>
      <c r="G15" s="369">
        <f t="shared" si="2"/>
        <v>0</v>
      </c>
      <c r="H15" s="367">
        <f t="shared" si="1"/>
        <v>0</v>
      </c>
      <c r="I15" s="367">
        <v>663</v>
      </c>
      <c r="J15" s="367">
        <v>663</v>
      </c>
      <c r="K15" s="367">
        <v>0</v>
      </c>
      <c r="L15" s="367">
        <v>0</v>
      </c>
      <c r="M15" s="396"/>
      <c r="O15" s="396"/>
    </row>
    <row r="16" spans="1:15" x14ac:dyDescent="0.2">
      <c r="A16" s="397" t="s">
        <v>35</v>
      </c>
      <c r="B16" s="367">
        <v>187</v>
      </c>
      <c r="C16" s="367">
        <v>0</v>
      </c>
      <c r="D16" s="368">
        <f t="shared" si="0"/>
        <v>0</v>
      </c>
      <c r="E16" s="367">
        <v>604</v>
      </c>
      <c r="F16" s="367">
        <v>11</v>
      </c>
      <c r="G16" s="369">
        <f t="shared" si="2"/>
        <v>1.8211920529801324E-2</v>
      </c>
      <c r="H16" s="367">
        <f t="shared" si="1"/>
        <v>11</v>
      </c>
      <c r="I16" s="367">
        <v>440</v>
      </c>
      <c r="J16" s="367">
        <v>791</v>
      </c>
      <c r="K16" s="367">
        <v>2217418</v>
      </c>
      <c r="L16" s="367">
        <v>27128</v>
      </c>
      <c r="M16" s="396"/>
      <c r="O16" s="396"/>
    </row>
    <row r="17" spans="1:15" x14ac:dyDescent="0.2">
      <c r="A17" s="408" t="s">
        <v>36</v>
      </c>
      <c r="B17" s="367">
        <v>0</v>
      </c>
      <c r="C17" s="367">
        <v>0</v>
      </c>
      <c r="D17" s="368">
        <v>0</v>
      </c>
      <c r="E17" s="367">
        <v>39</v>
      </c>
      <c r="F17" s="367">
        <v>0</v>
      </c>
      <c r="G17" s="369">
        <v>0</v>
      </c>
      <c r="H17" s="367">
        <f t="shared" si="1"/>
        <v>0</v>
      </c>
      <c r="I17" s="367">
        <v>39</v>
      </c>
      <c r="J17" s="367">
        <v>39</v>
      </c>
      <c r="K17" s="367">
        <v>0</v>
      </c>
      <c r="L17" s="367">
        <v>0</v>
      </c>
      <c r="M17" s="396"/>
      <c r="O17" s="396"/>
    </row>
    <row r="18" spans="1:15" x14ac:dyDescent="0.2">
      <c r="A18" s="397" t="s">
        <v>37</v>
      </c>
      <c r="B18" s="367">
        <v>771</v>
      </c>
      <c r="C18" s="367">
        <v>96</v>
      </c>
      <c r="D18" s="368">
        <f t="shared" si="0"/>
        <v>0.1245136186770428</v>
      </c>
      <c r="E18" s="367">
        <v>56322</v>
      </c>
      <c r="F18" s="367">
        <v>21577</v>
      </c>
      <c r="G18" s="369">
        <f t="shared" si="2"/>
        <v>0.38310074216114487</v>
      </c>
      <c r="H18" s="367">
        <f t="shared" si="1"/>
        <v>21673</v>
      </c>
      <c r="I18" s="367">
        <v>15656</v>
      </c>
      <c r="J18" s="367">
        <v>57093</v>
      </c>
      <c r="K18" s="367">
        <v>3974246789</v>
      </c>
      <c r="L18" s="367">
        <v>97762120</v>
      </c>
      <c r="M18" s="396"/>
      <c r="O18" s="396"/>
    </row>
    <row r="19" spans="1:15" s="395" customFormat="1" x14ac:dyDescent="0.2">
      <c r="A19" s="397" t="s">
        <v>38</v>
      </c>
      <c r="B19" s="367">
        <v>0</v>
      </c>
      <c r="C19" s="367">
        <v>0</v>
      </c>
      <c r="D19" s="368">
        <v>0</v>
      </c>
      <c r="E19" s="367">
        <v>15</v>
      </c>
      <c r="F19" s="367">
        <v>0</v>
      </c>
      <c r="G19" s="369">
        <f>IF(OR((E19=0),(E19="")),"",(F19/E19))</f>
        <v>0</v>
      </c>
      <c r="H19" s="367">
        <f t="shared" si="1"/>
        <v>0</v>
      </c>
      <c r="I19" s="367">
        <v>13</v>
      </c>
      <c r="J19" s="367">
        <v>15</v>
      </c>
      <c r="K19" s="367">
        <v>0</v>
      </c>
      <c r="L19" s="367">
        <v>0</v>
      </c>
      <c r="M19" s="396"/>
      <c r="O19" s="396"/>
    </row>
    <row r="20" spans="1:15" x14ac:dyDescent="0.2">
      <c r="A20" s="408" t="s">
        <v>39</v>
      </c>
      <c r="B20" s="367">
        <v>0</v>
      </c>
      <c r="C20" s="367">
        <v>0</v>
      </c>
      <c r="D20" s="368">
        <v>0</v>
      </c>
      <c r="E20" s="367">
        <v>0</v>
      </c>
      <c r="F20" s="367">
        <v>0</v>
      </c>
      <c r="G20" s="369">
        <v>0</v>
      </c>
      <c r="H20" s="367">
        <f t="shared" si="1"/>
        <v>0</v>
      </c>
      <c r="I20" s="367">
        <v>0</v>
      </c>
      <c r="J20" s="367">
        <v>0</v>
      </c>
      <c r="K20" s="367">
        <v>0</v>
      </c>
      <c r="L20" s="367">
        <v>0</v>
      </c>
      <c r="M20" s="396"/>
      <c r="O20" s="396"/>
    </row>
    <row r="21" spans="1:15" ht="15" customHeight="1" x14ac:dyDescent="0.2">
      <c r="A21" s="397" t="s">
        <v>40</v>
      </c>
      <c r="B21" s="367">
        <v>66</v>
      </c>
      <c r="C21" s="367">
        <v>0</v>
      </c>
      <c r="D21" s="368">
        <f t="shared" si="0"/>
        <v>0</v>
      </c>
      <c r="E21" s="367">
        <v>3095</v>
      </c>
      <c r="F21" s="367">
        <v>23</v>
      </c>
      <c r="G21" s="369">
        <f t="shared" si="2"/>
        <v>7.4313408723747981E-3</v>
      </c>
      <c r="H21" s="367">
        <f t="shared" si="1"/>
        <v>23</v>
      </c>
      <c r="I21" s="367">
        <v>2932</v>
      </c>
      <c r="J21" s="367">
        <v>3161</v>
      </c>
      <c r="K21" s="367">
        <v>7610952</v>
      </c>
      <c r="L21" s="367">
        <v>133410</v>
      </c>
      <c r="M21" s="396"/>
      <c r="O21" s="396"/>
    </row>
    <row r="22" spans="1:15" x14ac:dyDescent="0.2">
      <c r="A22" s="397" t="s">
        <v>41</v>
      </c>
      <c r="B22" s="367">
        <v>26</v>
      </c>
      <c r="C22" s="367">
        <v>0</v>
      </c>
      <c r="D22" s="368">
        <f t="shared" si="0"/>
        <v>0</v>
      </c>
      <c r="E22" s="367">
        <v>232</v>
      </c>
      <c r="F22" s="367">
        <v>2</v>
      </c>
      <c r="G22" s="369">
        <f t="shared" si="2"/>
        <v>8.6206896551724137E-3</v>
      </c>
      <c r="H22" s="367">
        <f t="shared" si="1"/>
        <v>2</v>
      </c>
      <c r="I22" s="367">
        <v>250</v>
      </c>
      <c r="J22" s="367">
        <v>258</v>
      </c>
      <c r="K22" s="367">
        <v>271977</v>
      </c>
      <c r="L22" s="367">
        <v>1799.54</v>
      </c>
      <c r="M22" s="396"/>
      <c r="O22" s="396"/>
    </row>
    <row r="23" spans="1:15" x14ac:dyDescent="0.2">
      <c r="A23" s="397" t="s">
        <v>42</v>
      </c>
      <c r="B23" s="367">
        <v>1</v>
      </c>
      <c r="C23" s="367">
        <v>0</v>
      </c>
      <c r="D23" s="368">
        <f t="shared" si="0"/>
        <v>0</v>
      </c>
      <c r="E23" s="367">
        <v>42</v>
      </c>
      <c r="F23" s="367">
        <v>0</v>
      </c>
      <c r="G23" s="369">
        <f t="shared" si="2"/>
        <v>0</v>
      </c>
      <c r="H23" s="367">
        <f t="shared" si="1"/>
        <v>0</v>
      </c>
      <c r="I23" s="367">
        <v>26</v>
      </c>
      <c r="J23" s="367">
        <v>43</v>
      </c>
      <c r="K23" s="367">
        <v>0</v>
      </c>
      <c r="L23" s="367">
        <v>0</v>
      </c>
      <c r="M23" s="396"/>
      <c r="O23" s="396"/>
    </row>
    <row r="24" spans="1:15" x14ac:dyDescent="0.2">
      <c r="A24" s="397" t="s">
        <v>43</v>
      </c>
      <c r="B24" s="367">
        <v>0</v>
      </c>
      <c r="C24" s="367">
        <v>0</v>
      </c>
      <c r="D24" s="368">
        <v>0</v>
      </c>
      <c r="E24" s="367">
        <v>0</v>
      </c>
      <c r="F24" s="367">
        <v>0</v>
      </c>
      <c r="G24" s="369">
        <v>0</v>
      </c>
      <c r="H24" s="367">
        <f t="shared" si="1"/>
        <v>0</v>
      </c>
      <c r="I24" s="367">
        <v>0</v>
      </c>
      <c r="J24" s="367">
        <v>0</v>
      </c>
      <c r="K24" s="367">
        <v>0</v>
      </c>
      <c r="L24" s="367">
        <v>0</v>
      </c>
      <c r="M24" s="396"/>
      <c r="O24" s="396"/>
    </row>
    <row r="25" spans="1:15" x14ac:dyDescent="0.2">
      <c r="A25" s="397" t="s">
        <v>44</v>
      </c>
      <c r="B25" s="367">
        <v>0</v>
      </c>
      <c r="C25" s="367">
        <v>0</v>
      </c>
      <c r="D25" s="368">
        <v>0</v>
      </c>
      <c r="E25" s="367">
        <v>10</v>
      </c>
      <c r="F25" s="367">
        <v>0</v>
      </c>
      <c r="G25" s="369">
        <f t="shared" si="2"/>
        <v>0</v>
      </c>
      <c r="H25" s="367">
        <f t="shared" si="1"/>
        <v>0</v>
      </c>
      <c r="I25" s="367">
        <v>10</v>
      </c>
      <c r="J25" s="367">
        <v>10</v>
      </c>
      <c r="K25" s="367">
        <v>0</v>
      </c>
      <c r="L25" s="367">
        <v>0</v>
      </c>
      <c r="M25" s="396"/>
      <c r="O25" s="396"/>
    </row>
    <row r="26" spans="1:15" x14ac:dyDescent="0.2">
      <c r="A26" s="397" t="s">
        <v>45</v>
      </c>
      <c r="B26" s="367">
        <v>0</v>
      </c>
      <c r="C26" s="367">
        <v>0</v>
      </c>
      <c r="D26" s="368">
        <v>0</v>
      </c>
      <c r="E26" s="367">
        <v>0</v>
      </c>
      <c r="F26" s="367">
        <v>0</v>
      </c>
      <c r="G26" s="369">
        <v>0</v>
      </c>
      <c r="H26" s="367">
        <f t="shared" si="1"/>
        <v>0</v>
      </c>
      <c r="I26" s="367">
        <v>0</v>
      </c>
      <c r="J26" s="367">
        <v>0</v>
      </c>
      <c r="K26" s="367">
        <v>0</v>
      </c>
      <c r="L26" s="367">
        <v>0</v>
      </c>
      <c r="M26" s="396"/>
      <c r="O26" s="396"/>
    </row>
    <row r="27" spans="1:15" s="395" customFormat="1" x14ac:dyDescent="0.2">
      <c r="A27" s="397" t="s">
        <v>46</v>
      </c>
      <c r="B27" s="367">
        <v>0</v>
      </c>
      <c r="C27" s="367">
        <v>0</v>
      </c>
      <c r="D27" s="368">
        <v>0</v>
      </c>
      <c r="E27" s="367">
        <v>11</v>
      </c>
      <c r="F27" s="367">
        <v>0</v>
      </c>
      <c r="G27" s="369">
        <v>0</v>
      </c>
      <c r="H27" s="367">
        <f t="shared" si="1"/>
        <v>0</v>
      </c>
      <c r="I27" s="367">
        <v>11</v>
      </c>
      <c r="J27" s="367">
        <v>11</v>
      </c>
      <c r="K27" s="367">
        <v>0</v>
      </c>
      <c r="L27" s="367">
        <v>0</v>
      </c>
      <c r="M27" s="396"/>
      <c r="N27" s="347"/>
      <c r="O27" s="396"/>
    </row>
    <row r="28" spans="1:15" x14ac:dyDescent="0.2">
      <c r="A28" s="397" t="s">
        <v>47</v>
      </c>
      <c r="B28" s="367">
        <v>0</v>
      </c>
      <c r="C28" s="367">
        <v>0</v>
      </c>
      <c r="D28" s="368">
        <v>0</v>
      </c>
      <c r="E28" s="367">
        <v>1</v>
      </c>
      <c r="F28" s="367">
        <v>0</v>
      </c>
      <c r="G28" s="369">
        <f t="shared" si="2"/>
        <v>0</v>
      </c>
      <c r="H28" s="367">
        <f t="shared" si="1"/>
        <v>0</v>
      </c>
      <c r="I28" s="367">
        <v>1</v>
      </c>
      <c r="J28" s="367">
        <v>1</v>
      </c>
      <c r="K28" s="367">
        <v>0</v>
      </c>
      <c r="L28" s="367">
        <v>0</v>
      </c>
      <c r="M28" s="396"/>
      <c r="O28" s="396"/>
    </row>
    <row r="29" spans="1:15" x14ac:dyDescent="0.2">
      <c r="A29" s="408" t="s">
        <v>48</v>
      </c>
      <c r="B29" s="367">
        <v>0</v>
      </c>
      <c r="C29" s="367">
        <v>0</v>
      </c>
      <c r="D29" s="368">
        <v>0</v>
      </c>
      <c r="E29" s="367">
        <v>3</v>
      </c>
      <c r="F29" s="367">
        <v>0</v>
      </c>
      <c r="G29" s="369">
        <f>IF(OR((E29=0),(E29="")),"",(F29/E29))</f>
        <v>0</v>
      </c>
      <c r="H29" s="367">
        <f t="shared" si="1"/>
        <v>0</v>
      </c>
      <c r="I29" s="367">
        <v>1</v>
      </c>
      <c r="J29" s="367">
        <v>3</v>
      </c>
      <c r="K29" s="367">
        <v>0</v>
      </c>
      <c r="L29" s="367">
        <v>0</v>
      </c>
      <c r="M29" s="396"/>
      <c r="O29" s="396"/>
    </row>
    <row r="30" spans="1:15" s="395" customFormat="1" x14ac:dyDescent="0.2">
      <c r="A30" s="397" t="s">
        <v>49</v>
      </c>
      <c r="B30" s="367">
        <v>0</v>
      </c>
      <c r="C30" s="367">
        <v>0</v>
      </c>
      <c r="D30" s="368">
        <v>0</v>
      </c>
      <c r="E30" s="367">
        <v>18</v>
      </c>
      <c r="F30" s="367">
        <v>0</v>
      </c>
      <c r="G30" s="369">
        <f t="shared" si="2"/>
        <v>0</v>
      </c>
      <c r="H30" s="367">
        <f t="shared" si="1"/>
        <v>0</v>
      </c>
      <c r="I30" s="367">
        <v>8</v>
      </c>
      <c r="J30" s="367">
        <v>18</v>
      </c>
      <c r="K30" s="367">
        <v>0</v>
      </c>
      <c r="L30" s="367">
        <v>0</v>
      </c>
      <c r="M30" s="396"/>
      <c r="O30" s="396"/>
    </row>
    <row r="31" spans="1:15" x14ac:dyDescent="0.2">
      <c r="A31" s="397" t="s">
        <v>50</v>
      </c>
      <c r="B31" s="367">
        <v>0</v>
      </c>
      <c r="C31" s="367">
        <v>0</v>
      </c>
      <c r="D31" s="368">
        <v>0</v>
      </c>
      <c r="E31" s="367">
        <v>31</v>
      </c>
      <c r="F31" s="367">
        <v>0</v>
      </c>
      <c r="G31" s="369">
        <f t="shared" si="2"/>
        <v>0</v>
      </c>
      <c r="H31" s="367">
        <f t="shared" si="1"/>
        <v>0</v>
      </c>
      <c r="I31" s="367">
        <v>31</v>
      </c>
      <c r="J31" s="367">
        <v>31</v>
      </c>
      <c r="K31" s="367">
        <v>0</v>
      </c>
      <c r="L31" s="367">
        <v>0</v>
      </c>
      <c r="M31" s="396"/>
      <c r="O31" s="396"/>
    </row>
    <row r="32" spans="1:15" x14ac:dyDescent="0.2">
      <c r="A32" s="397" t="s">
        <v>51</v>
      </c>
      <c r="B32" s="367">
        <v>12</v>
      </c>
      <c r="C32" s="367">
        <v>3</v>
      </c>
      <c r="D32" s="368">
        <f t="shared" si="0"/>
        <v>0.25</v>
      </c>
      <c r="E32" s="367">
        <v>159</v>
      </c>
      <c r="F32" s="367">
        <v>22</v>
      </c>
      <c r="G32" s="369">
        <f t="shared" si="2"/>
        <v>0.13836477987421383</v>
      </c>
      <c r="H32" s="367">
        <f t="shared" si="1"/>
        <v>25</v>
      </c>
      <c r="I32" s="367">
        <v>67</v>
      </c>
      <c r="J32" s="367">
        <v>171</v>
      </c>
      <c r="K32" s="367">
        <v>2888695</v>
      </c>
      <c r="L32" s="367">
        <v>48044.38</v>
      </c>
      <c r="M32" s="396"/>
      <c r="O32" s="396"/>
    </row>
    <row r="33" spans="1:15" s="395" customFormat="1" x14ac:dyDescent="0.2">
      <c r="A33" s="397" t="s">
        <v>52</v>
      </c>
      <c r="B33" s="367">
        <v>0</v>
      </c>
      <c r="C33" s="367">
        <v>0</v>
      </c>
      <c r="D33" s="368">
        <v>0</v>
      </c>
      <c r="E33" s="367">
        <v>53</v>
      </c>
      <c r="F33" s="367">
        <v>0</v>
      </c>
      <c r="G33" s="369">
        <f t="shared" si="2"/>
        <v>0</v>
      </c>
      <c r="H33" s="367">
        <f t="shared" si="1"/>
        <v>0</v>
      </c>
      <c r="I33" s="367">
        <v>53</v>
      </c>
      <c r="J33" s="367">
        <v>53</v>
      </c>
      <c r="K33" s="367">
        <v>0</v>
      </c>
      <c r="L33" s="367">
        <v>0</v>
      </c>
      <c r="M33" s="396"/>
      <c r="N33" s="347"/>
      <c r="O33" s="396"/>
    </row>
    <row r="34" spans="1:15" x14ac:dyDescent="0.2">
      <c r="A34" s="397" t="s">
        <v>53</v>
      </c>
      <c r="B34" s="367">
        <v>110</v>
      </c>
      <c r="C34" s="367">
        <v>7</v>
      </c>
      <c r="D34" s="368">
        <f t="shared" si="0"/>
        <v>6.363636363636363E-2</v>
      </c>
      <c r="E34" s="367">
        <v>2308</v>
      </c>
      <c r="F34" s="367">
        <v>32</v>
      </c>
      <c r="G34" s="369">
        <f t="shared" si="2"/>
        <v>1.3864818024263431E-2</v>
      </c>
      <c r="H34" s="367">
        <f t="shared" si="1"/>
        <v>39</v>
      </c>
      <c r="I34" s="367">
        <v>1980</v>
      </c>
      <c r="J34" s="367">
        <v>2418</v>
      </c>
      <c r="K34" s="367">
        <v>13257685</v>
      </c>
      <c r="L34" s="367">
        <v>246211</v>
      </c>
      <c r="M34" s="396"/>
      <c r="O34" s="396"/>
    </row>
    <row r="35" spans="1:15" x14ac:dyDescent="0.2">
      <c r="A35" s="397" t="s">
        <v>54</v>
      </c>
      <c r="B35" s="367">
        <v>0</v>
      </c>
      <c r="C35" s="367">
        <v>0</v>
      </c>
      <c r="D35" s="368">
        <v>0</v>
      </c>
      <c r="E35" s="367">
        <v>1</v>
      </c>
      <c r="F35" s="367">
        <v>0</v>
      </c>
      <c r="G35" s="369">
        <f t="shared" si="2"/>
        <v>0</v>
      </c>
      <c r="H35" s="367">
        <f t="shared" si="1"/>
        <v>0</v>
      </c>
      <c r="I35" s="367">
        <v>1</v>
      </c>
      <c r="J35" s="367">
        <v>1</v>
      </c>
      <c r="K35" s="367">
        <v>0</v>
      </c>
      <c r="L35" s="367">
        <v>0</v>
      </c>
      <c r="M35" s="396"/>
      <c r="O35" s="396"/>
    </row>
    <row r="36" spans="1:15" x14ac:dyDescent="0.2">
      <c r="A36" s="397" t="s">
        <v>55</v>
      </c>
      <c r="B36" s="367">
        <v>1</v>
      </c>
      <c r="C36" s="367">
        <v>0</v>
      </c>
      <c r="D36" s="368">
        <f t="shared" si="0"/>
        <v>0</v>
      </c>
      <c r="E36" s="367">
        <v>82</v>
      </c>
      <c r="F36" s="367">
        <v>2</v>
      </c>
      <c r="G36" s="369">
        <f t="shared" si="2"/>
        <v>2.4390243902439025E-2</v>
      </c>
      <c r="H36" s="367">
        <f t="shared" si="1"/>
        <v>2</v>
      </c>
      <c r="I36" s="367">
        <v>75</v>
      </c>
      <c r="J36" s="367">
        <v>83</v>
      </c>
      <c r="K36" s="367">
        <v>479373</v>
      </c>
      <c r="L36" s="367">
        <v>9561.14</v>
      </c>
      <c r="M36" s="396"/>
      <c r="O36" s="396"/>
    </row>
    <row r="37" spans="1:15" x14ac:dyDescent="0.2">
      <c r="A37" s="397" t="s">
        <v>56</v>
      </c>
      <c r="B37" s="367">
        <v>0</v>
      </c>
      <c r="C37" s="367">
        <v>0</v>
      </c>
      <c r="D37" s="368">
        <v>0</v>
      </c>
      <c r="E37" s="367">
        <v>19</v>
      </c>
      <c r="F37" s="367">
        <v>0</v>
      </c>
      <c r="G37" s="369">
        <f t="shared" si="2"/>
        <v>0</v>
      </c>
      <c r="H37" s="367">
        <f t="shared" si="1"/>
        <v>0</v>
      </c>
      <c r="I37" s="367">
        <v>19</v>
      </c>
      <c r="J37" s="367">
        <v>19</v>
      </c>
      <c r="K37" s="367">
        <v>0</v>
      </c>
      <c r="L37" s="367">
        <v>0</v>
      </c>
      <c r="M37" s="396"/>
      <c r="O37" s="396"/>
    </row>
    <row r="38" spans="1:15" x14ac:dyDescent="0.2">
      <c r="A38" s="397" t="s">
        <v>57</v>
      </c>
      <c r="B38" s="367">
        <v>0</v>
      </c>
      <c r="C38" s="367">
        <v>0</v>
      </c>
      <c r="D38" s="368">
        <v>0</v>
      </c>
      <c r="E38" s="367">
        <v>2</v>
      </c>
      <c r="F38" s="367">
        <v>0</v>
      </c>
      <c r="G38" s="369">
        <v>0</v>
      </c>
      <c r="H38" s="367">
        <f t="shared" si="1"/>
        <v>0</v>
      </c>
      <c r="I38" s="367">
        <v>2</v>
      </c>
      <c r="J38" s="367">
        <v>2</v>
      </c>
      <c r="K38" s="367">
        <v>0</v>
      </c>
      <c r="L38" s="367">
        <v>0</v>
      </c>
      <c r="M38" s="396"/>
      <c r="O38" s="396"/>
    </row>
    <row r="39" spans="1:15" x14ac:dyDescent="0.2">
      <c r="A39" s="408" t="s">
        <v>58</v>
      </c>
      <c r="B39" s="367">
        <v>0</v>
      </c>
      <c r="C39" s="367">
        <v>0</v>
      </c>
      <c r="D39" s="368">
        <v>0</v>
      </c>
      <c r="E39" s="367">
        <v>0</v>
      </c>
      <c r="F39" s="367">
        <v>0</v>
      </c>
      <c r="G39" s="369">
        <v>0</v>
      </c>
      <c r="H39" s="367">
        <f t="shared" si="1"/>
        <v>0</v>
      </c>
      <c r="I39" s="367">
        <v>0</v>
      </c>
      <c r="J39" s="367">
        <v>0</v>
      </c>
      <c r="K39" s="367">
        <v>0</v>
      </c>
      <c r="L39" s="367">
        <v>0</v>
      </c>
      <c r="M39" s="396"/>
      <c r="O39" s="396"/>
    </row>
    <row r="40" spans="1:15" x14ac:dyDescent="0.2">
      <c r="A40" s="397" t="s">
        <v>59</v>
      </c>
      <c r="B40" s="367">
        <v>1</v>
      </c>
      <c r="C40" s="367">
        <v>0</v>
      </c>
      <c r="D40" s="368">
        <f t="shared" si="0"/>
        <v>0</v>
      </c>
      <c r="E40" s="367">
        <v>353</v>
      </c>
      <c r="F40" s="367">
        <v>0</v>
      </c>
      <c r="G40" s="369">
        <f t="shared" si="2"/>
        <v>0</v>
      </c>
      <c r="H40" s="367">
        <f t="shared" si="1"/>
        <v>0</v>
      </c>
      <c r="I40" s="367">
        <v>290</v>
      </c>
      <c r="J40" s="367">
        <v>354</v>
      </c>
      <c r="K40" s="367">
        <v>0</v>
      </c>
      <c r="L40" s="367">
        <v>0</v>
      </c>
      <c r="M40" s="396"/>
      <c r="O40" s="396"/>
    </row>
    <row r="41" spans="1:15" x14ac:dyDescent="0.2">
      <c r="A41" s="397" t="s">
        <v>60</v>
      </c>
      <c r="B41" s="367">
        <v>17</v>
      </c>
      <c r="C41" s="367">
        <v>0</v>
      </c>
      <c r="D41" s="368">
        <f t="shared" si="0"/>
        <v>0</v>
      </c>
      <c r="E41" s="367">
        <v>1817</v>
      </c>
      <c r="F41" s="367">
        <v>22</v>
      </c>
      <c r="G41" s="369">
        <f t="shared" si="2"/>
        <v>1.2107870115575124E-2</v>
      </c>
      <c r="H41" s="367">
        <f t="shared" si="1"/>
        <v>22</v>
      </c>
      <c r="I41" s="367">
        <v>1407</v>
      </c>
      <c r="J41" s="367">
        <v>1834</v>
      </c>
      <c r="K41" s="367">
        <v>13262589</v>
      </c>
      <c r="L41" s="367">
        <v>205921.58</v>
      </c>
      <c r="M41" s="396"/>
      <c r="O41" s="396"/>
    </row>
    <row r="42" spans="1:15" x14ac:dyDescent="0.2">
      <c r="A42" s="397" t="s">
        <v>61</v>
      </c>
      <c r="B42" s="367">
        <v>6</v>
      </c>
      <c r="C42" s="367">
        <v>0</v>
      </c>
      <c r="D42" s="368">
        <f t="shared" si="0"/>
        <v>0</v>
      </c>
      <c r="E42" s="367">
        <v>272</v>
      </c>
      <c r="F42" s="367">
        <v>3</v>
      </c>
      <c r="G42" s="369">
        <f t="shared" si="2"/>
        <v>1.1029411764705883E-2</v>
      </c>
      <c r="H42" s="367">
        <f t="shared" si="1"/>
        <v>3</v>
      </c>
      <c r="I42" s="367">
        <v>263</v>
      </c>
      <c r="J42" s="367">
        <v>278</v>
      </c>
      <c r="K42" s="367">
        <v>903644</v>
      </c>
      <c r="L42" s="367">
        <v>1364033</v>
      </c>
      <c r="M42" s="396"/>
      <c r="O42" s="396"/>
    </row>
    <row r="43" spans="1:15" x14ac:dyDescent="0.2">
      <c r="A43" s="397" t="s">
        <v>62</v>
      </c>
      <c r="B43" s="367">
        <v>1</v>
      </c>
      <c r="C43" s="367">
        <v>1</v>
      </c>
      <c r="D43" s="368">
        <f t="shared" si="0"/>
        <v>1</v>
      </c>
      <c r="E43" s="367">
        <v>15</v>
      </c>
      <c r="F43" s="367">
        <v>4</v>
      </c>
      <c r="G43" s="369">
        <f t="shared" si="2"/>
        <v>0.26666666666666666</v>
      </c>
      <c r="H43" s="367">
        <f t="shared" si="1"/>
        <v>5</v>
      </c>
      <c r="I43" s="367">
        <v>11</v>
      </c>
      <c r="J43" s="367">
        <v>16</v>
      </c>
      <c r="K43" s="367">
        <v>52923</v>
      </c>
      <c r="L43" s="367">
        <v>1120.94</v>
      </c>
      <c r="M43" s="396"/>
      <c r="O43" s="396"/>
    </row>
    <row r="44" spans="1:15" x14ac:dyDescent="0.2">
      <c r="A44" s="408" t="s">
        <v>63</v>
      </c>
      <c r="B44" s="367">
        <v>0</v>
      </c>
      <c r="C44" s="367">
        <v>0</v>
      </c>
      <c r="D44" s="368">
        <v>0</v>
      </c>
      <c r="E44" s="367">
        <v>0</v>
      </c>
      <c r="F44" s="367">
        <v>0</v>
      </c>
      <c r="G44" s="369">
        <v>0</v>
      </c>
      <c r="H44" s="367">
        <f t="shared" si="1"/>
        <v>0</v>
      </c>
      <c r="I44" s="367">
        <v>0</v>
      </c>
      <c r="J44" s="367">
        <v>0</v>
      </c>
      <c r="K44" s="367">
        <v>0</v>
      </c>
      <c r="L44" s="367">
        <v>0</v>
      </c>
      <c r="M44" s="396"/>
      <c r="O44" s="396"/>
    </row>
    <row r="45" spans="1:15" s="395" customFormat="1" x14ac:dyDescent="0.2">
      <c r="A45" s="408" t="s">
        <v>64</v>
      </c>
      <c r="B45" s="367">
        <v>0</v>
      </c>
      <c r="C45" s="367">
        <v>0</v>
      </c>
      <c r="D45" s="368">
        <v>0</v>
      </c>
      <c r="E45" s="367">
        <v>0</v>
      </c>
      <c r="F45" s="367">
        <v>0</v>
      </c>
      <c r="G45" s="369">
        <v>0</v>
      </c>
      <c r="H45" s="367">
        <f t="shared" si="1"/>
        <v>0</v>
      </c>
      <c r="I45" s="367">
        <v>0</v>
      </c>
      <c r="J45" s="367">
        <v>0</v>
      </c>
      <c r="K45" s="367">
        <v>0</v>
      </c>
      <c r="L45" s="367">
        <v>0</v>
      </c>
      <c r="M45" s="396"/>
      <c r="O45" s="396"/>
    </row>
    <row r="46" spans="1:15" x14ac:dyDescent="0.2">
      <c r="A46" s="397" t="s">
        <v>65</v>
      </c>
      <c r="B46" s="367">
        <v>94</v>
      </c>
      <c r="C46" s="367">
        <v>6</v>
      </c>
      <c r="D46" s="368">
        <f t="shared" si="0"/>
        <v>6.3829787234042548E-2</v>
      </c>
      <c r="E46" s="367">
        <v>481</v>
      </c>
      <c r="F46" s="367">
        <v>0</v>
      </c>
      <c r="G46" s="369">
        <f t="shared" si="2"/>
        <v>0</v>
      </c>
      <c r="H46" s="367">
        <f t="shared" si="1"/>
        <v>6</v>
      </c>
      <c r="I46" s="367">
        <v>497</v>
      </c>
      <c r="J46" s="367">
        <v>575</v>
      </c>
      <c r="K46" s="367">
        <v>1437752</v>
      </c>
      <c r="L46" s="367">
        <v>21068</v>
      </c>
      <c r="M46" s="396"/>
      <c r="O46" s="396"/>
    </row>
    <row r="47" spans="1:15" x14ac:dyDescent="0.2">
      <c r="A47" s="397" t="s">
        <v>66</v>
      </c>
      <c r="B47" s="367">
        <v>30</v>
      </c>
      <c r="C47" s="367">
        <v>8</v>
      </c>
      <c r="D47" s="368">
        <f t="shared" si="0"/>
        <v>0.26666666666666666</v>
      </c>
      <c r="E47" s="367">
        <v>240</v>
      </c>
      <c r="F47" s="367">
        <v>5</v>
      </c>
      <c r="G47" s="369">
        <f t="shared" si="2"/>
        <v>2.0833333333333332E-2</v>
      </c>
      <c r="H47" s="367">
        <f t="shared" si="1"/>
        <v>13</v>
      </c>
      <c r="I47" s="367">
        <v>236</v>
      </c>
      <c r="J47" s="367">
        <v>270</v>
      </c>
      <c r="K47" s="367">
        <v>509985</v>
      </c>
      <c r="L47" s="367">
        <v>7368.94</v>
      </c>
      <c r="M47" s="396"/>
      <c r="O47" s="396"/>
    </row>
    <row r="48" spans="1:15" x14ac:dyDescent="0.2">
      <c r="A48" s="397" t="s">
        <v>67</v>
      </c>
      <c r="B48" s="367">
        <v>17</v>
      </c>
      <c r="C48" s="367">
        <v>0</v>
      </c>
      <c r="D48" s="368">
        <f t="shared" si="0"/>
        <v>0</v>
      </c>
      <c r="E48" s="367">
        <v>173</v>
      </c>
      <c r="F48" s="367">
        <v>9</v>
      </c>
      <c r="G48" s="369">
        <f t="shared" si="2"/>
        <v>5.2023121387283239E-2</v>
      </c>
      <c r="H48" s="367">
        <f t="shared" si="1"/>
        <v>9</v>
      </c>
      <c r="I48" s="367">
        <v>136</v>
      </c>
      <c r="J48" s="367">
        <v>190</v>
      </c>
      <c r="K48" s="367">
        <v>7822461</v>
      </c>
      <c r="L48" s="367">
        <v>139833</v>
      </c>
      <c r="M48" s="396"/>
      <c r="O48" s="396"/>
    </row>
    <row r="49" spans="1:15" x14ac:dyDescent="0.2">
      <c r="A49" s="397" t="s">
        <v>68</v>
      </c>
      <c r="B49" s="367">
        <v>11</v>
      </c>
      <c r="C49" s="367">
        <v>0</v>
      </c>
      <c r="D49" s="368">
        <f t="shared" si="0"/>
        <v>0</v>
      </c>
      <c r="E49" s="367">
        <v>325</v>
      </c>
      <c r="F49" s="367">
        <v>0</v>
      </c>
      <c r="G49" s="369">
        <f t="shared" si="2"/>
        <v>0</v>
      </c>
      <c r="H49" s="367">
        <f t="shared" si="1"/>
        <v>0</v>
      </c>
      <c r="I49" s="367">
        <v>328</v>
      </c>
      <c r="J49" s="367">
        <v>336</v>
      </c>
      <c r="K49" s="367">
        <v>0</v>
      </c>
      <c r="L49" s="367">
        <v>0</v>
      </c>
      <c r="M49" s="396"/>
      <c r="O49" s="396"/>
    </row>
    <row r="50" spans="1:15" x14ac:dyDescent="0.2">
      <c r="A50" s="397" t="s">
        <v>69</v>
      </c>
      <c r="B50" s="367">
        <v>28</v>
      </c>
      <c r="C50" s="367">
        <v>26</v>
      </c>
      <c r="D50" s="368">
        <f t="shared" si="0"/>
        <v>0.9285714285714286</v>
      </c>
      <c r="E50" s="367">
        <v>84</v>
      </c>
      <c r="F50" s="367">
        <v>1</v>
      </c>
      <c r="G50" s="369">
        <f t="shared" si="2"/>
        <v>1.1904761904761904E-2</v>
      </c>
      <c r="H50" s="367">
        <f t="shared" si="1"/>
        <v>27</v>
      </c>
      <c r="I50" s="367">
        <v>78</v>
      </c>
      <c r="J50" s="367">
        <v>112</v>
      </c>
      <c r="K50" s="367">
        <v>27762885</v>
      </c>
      <c r="L50" s="367">
        <v>541850</v>
      </c>
      <c r="M50" s="396"/>
      <c r="O50" s="396"/>
    </row>
    <row r="51" spans="1:15" x14ac:dyDescent="0.2">
      <c r="A51" s="397" t="s">
        <v>70</v>
      </c>
      <c r="B51" s="367">
        <v>5</v>
      </c>
      <c r="C51" s="367">
        <v>0</v>
      </c>
      <c r="D51" s="368">
        <f t="shared" si="0"/>
        <v>0</v>
      </c>
      <c r="E51" s="367">
        <v>65</v>
      </c>
      <c r="F51" s="367">
        <v>0</v>
      </c>
      <c r="G51" s="369">
        <f t="shared" si="2"/>
        <v>0</v>
      </c>
      <c r="H51" s="367">
        <f t="shared" si="1"/>
        <v>0</v>
      </c>
      <c r="I51" s="367">
        <v>66</v>
      </c>
      <c r="J51" s="367">
        <v>70</v>
      </c>
      <c r="K51" s="367">
        <v>0</v>
      </c>
      <c r="L51" s="367">
        <v>0</v>
      </c>
      <c r="M51" s="396"/>
      <c r="O51" s="396"/>
    </row>
    <row r="52" spans="1:15" x14ac:dyDescent="0.2">
      <c r="A52" s="397" t="s">
        <v>71</v>
      </c>
      <c r="B52" s="367">
        <v>1</v>
      </c>
      <c r="C52" s="367">
        <v>0</v>
      </c>
      <c r="D52" s="368">
        <f t="shared" si="0"/>
        <v>0</v>
      </c>
      <c r="E52" s="367">
        <v>67</v>
      </c>
      <c r="F52" s="367">
        <v>1</v>
      </c>
      <c r="G52" s="369">
        <f t="shared" si="2"/>
        <v>1.4925373134328358E-2</v>
      </c>
      <c r="H52" s="367">
        <f t="shared" si="1"/>
        <v>1</v>
      </c>
      <c r="I52" s="367">
        <v>64</v>
      </c>
      <c r="J52" s="367">
        <v>68</v>
      </c>
      <c r="K52" s="367">
        <v>732</v>
      </c>
      <c r="L52" s="367">
        <v>10.53</v>
      </c>
      <c r="M52" s="396"/>
      <c r="O52" s="396"/>
    </row>
    <row r="53" spans="1:15" x14ac:dyDescent="0.2">
      <c r="A53" s="397" t="s">
        <v>72</v>
      </c>
      <c r="B53" s="367">
        <v>112</v>
      </c>
      <c r="C53" s="367">
        <v>5</v>
      </c>
      <c r="D53" s="368">
        <f t="shared" si="0"/>
        <v>4.4642857142857144E-2</v>
      </c>
      <c r="E53" s="367">
        <v>4720</v>
      </c>
      <c r="F53" s="367">
        <v>70</v>
      </c>
      <c r="G53" s="369">
        <f t="shared" si="2"/>
        <v>1.4830508474576272E-2</v>
      </c>
      <c r="H53" s="367">
        <f t="shared" si="1"/>
        <v>75</v>
      </c>
      <c r="I53" s="367">
        <v>1536</v>
      </c>
      <c r="J53" s="367">
        <v>4832</v>
      </c>
      <c r="K53" s="367">
        <v>86405088</v>
      </c>
      <c r="L53" s="367">
        <v>1472740</v>
      </c>
      <c r="M53" s="396"/>
      <c r="O53" s="396"/>
    </row>
    <row r="54" spans="1:15" x14ac:dyDescent="0.2">
      <c r="A54" s="397" t="s">
        <v>73</v>
      </c>
      <c r="B54" s="367">
        <v>7</v>
      </c>
      <c r="C54" s="367">
        <v>0</v>
      </c>
      <c r="D54" s="368">
        <f t="shared" si="0"/>
        <v>0</v>
      </c>
      <c r="E54" s="367">
        <v>500</v>
      </c>
      <c r="F54" s="367">
        <v>6</v>
      </c>
      <c r="G54" s="369">
        <f t="shared" si="2"/>
        <v>1.2E-2</v>
      </c>
      <c r="H54" s="367">
        <f t="shared" si="1"/>
        <v>6</v>
      </c>
      <c r="I54" s="367">
        <v>318</v>
      </c>
      <c r="J54" s="367">
        <v>507</v>
      </c>
      <c r="K54" s="367">
        <v>10018367</v>
      </c>
      <c r="L54" s="367">
        <v>144114</v>
      </c>
      <c r="M54" s="396"/>
      <c r="O54" s="396"/>
    </row>
    <row r="55" spans="1:15" s="395" customFormat="1" x14ac:dyDescent="0.2">
      <c r="A55" s="397" t="s">
        <v>74</v>
      </c>
      <c r="B55" s="367">
        <v>106</v>
      </c>
      <c r="C55" s="367">
        <v>3</v>
      </c>
      <c r="D55" s="368">
        <f t="shared" si="0"/>
        <v>2.8301886792452831E-2</v>
      </c>
      <c r="E55" s="367">
        <v>3302</v>
      </c>
      <c r="F55" s="367">
        <v>277</v>
      </c>
      <c r="G55" s="369">
        <f t="shared" si="2"/>
        <v>8.3888552392489407E-2</v>
      </c>
      <c r="H55" s="367">
        <f t="shared" si="1"/>
        <v>280</v>
      </c>
      <c r="I55" s="367">
        <v>1836</v>
      </c>
      <c r="J55" s="367">
        <v>3408</v>
      </c>
      <c r="K55" s="367">
        <v>93327923</v>
      </c>
      <c r="L55" s="367">
        <v>1871999.07</v>
      </c>
      <c r="M55" s="396"/>
      <c r="N55" s="347"/>
      <c r="O55" s="396"/>
    </row>
    <row r="56" spans="1:15" x14ac:dyDescent="0.2">
      <c r="A56" s="397" t="s">
        <v>75</v>
      </c>
      <c r="B56" s="367">
        <v>21</v>
      </c>
      <c r="C56" s="367">
        <v>3</v>
      </c>
      <c r="D56" s="368">
        <f t="shared" si="0"/>
        <v>0.14285714285714285</v>
      </c>
      <c r="E56" s="367">
        <v>501</v>
      </c>
      <c r="F56" s="367">
        <v>26</v>
      </c>
      <c r="G56" s="369">
        <f t="shared" si="2"/>
        <v>5.1896207584830337E-2</v>
      </c>
      <c r="H56" s="367">
        <f t="shared" si="1"/>
        <v>29</v>
      </c>
      <c r="I56" s="367">
        <v>320</v>
      </c>
      <c r="J56" s="367">
        <v>522</v>
      </c>
      <c r="K56" s="367">
        <v>8394890</v>
      </c>
      <c r="L56" s="367">
        <v>178843</v>
      </c>
      <c r="M56" s="396"/>
      <c r="O56" s="396"/>
    </row>
    <row r="57" spans="1:15" x14ac:dyDescent="0.2">
      <c r="A57" s="397" t="s">
        <v>76</v>
      </c>
      <c r="B57" s="367">
        <v>23</v>
      </c>
      <c r="C57" s="367">
        <v>0</v>
      </c>
      <c r="D57" s="368">
        <f t="shared" si="0"/>
        <v>0</v>
      </c>
      <c r="E57" s="367">
        <v>1560</v>
      </c>
      <c r="F57" s="367">
        <v>65</v>
      </c>
      <c r="G57" s="369">
        <f t="shared" si="2"/>
        <v>4.1666666666666664E-2</v>
      </c>
      <c r="H57" s="367">
        <f t="shared" si="1"/>
        <v>65</v>
      </c>
      <c r="I57" s="367">
        <v>890</v>
      </c>
      <c r="J57" s="367">
        <v>1583</v>
      </c>
      <c r="K57" s="367">
        <v>34359353</v>
      </c>
      <c r="L57" s="367">
        <v>702123</v>
      </c>
      <c r="M57" s="396"/>
      <c r="O57" s="396"/>
    </row>
    <row r="58" spans="1:15" x14ac:dyDescent="0.2">
      <c r="A58" s="397" t="s">
        <v>77</v>
      </c>
      <c r="B58" s="367">
        <v>46</v>
      </c>
      <c r="C58" s="367">
        <v>1</v>
      </c>
      <c r="D58" s="368">
        <f t="shared" si="0"/>
        <v>2.1739130434782608E-2</v>
      </c>
      <c r="E58" s="367">
        <v>671</v>
      </c>
      <c r="F58" s="367">
        <v>15</v>
      </c>
      <c r="G58" s="369">
        <f t="shared" si="2"/>
        <v>2.2354694485842028E-2</v>
      </c>
      <c r="H58" s="367">
        <f t="shared" si="1"/>
        <v>16</v>
      </c>
      <c r="I58" s="367">
        <v>317</v>
      </c>
      <c r="J58" s="367">
        <v>717</v>
      </c>
      <c r="K58" s="367">
        <v>13887842</v>
      </c>
      <c r="L58" s="367">
        <v>95812.22</v>
      </c>
      <c r="M58" s="396"/>
      <c r="O58" s="396"/>
    </row>
    <row r="59" spans="1:15" x14ac:dyDescent="0.2">
      <c r="A59" s="397" t="s">
        <v>78</v>
      </c>
      <c r="B59" s="367">
        <v>3</v>
      </c>
      <c r="C59" s="367">
        <v>3</v>
      </c>
      <c r="D59" s="368">
        <f t="shared" si="0"/>
        <v>1</v>
      </c>
      <c r="E59" s="367">
        <v>43</v>
      </c>
      <c r="F59" s="367">
        <v>0</v>
      </c>
      <c r="G59" s="369">
        <f t="shared" si="2"/>
        <v>0</v>
      </c>
      <c r="H59" s="367">
        <f t="shared" si="1"/>
        <v>3</v>
      </c>
      <c r="I59" s="367">
        <v>40</v>
      </c>
      <c r="J59" s="367">
        <v>46</v>
      </c>
      <c r="K59" s="367">
        <v>428200</v>
      </c>
      <c r="L59" s="367">
        <v>3986</v>
      </c>
      <c r="M59" s="396"/>
      <c r="O59" s="396"/>
    </row>
    <row r="60" spans="1:15" x14ac:dyDescent="0.2">
      <c r="A60" s="397" t="s">
        <v>79</v>
      </c>
      <c r="B60" s="367">
        <v>1</v>
      </c>
      <c r="C60" s="367">
        <v>0</v>
      </c>
      <c r="D60" s="368">
        <f t="shared" si="0"/>
        <v>0</v>
      </c>
      <c r="E60" s="367">
        <v>304</v>
      </c>
      <c r="F60" s="367">
        <v>0</v>
      </c>
      <c r="G60" s="369">
        <f t="shared" si="2"/>
        <v>0</v>
      </c>
      <c r="H60" s="367">
        <f t="shared" si="1"/>
        <v>0</v>
      </c>
      <c r="I60" s="367">
        <v>299</v>
      </c>
      <c r="J60" s="367">
        <v>305</v>
      </c>
      <c r="K60" s="367">
        <v>0</v>
      </c>
      <c r="L60" s="367">
        <v>0</v>
      </c>
      <c r="M60" s="396"/>
      <c r="O60" s="396"/>
    </row>
    <row r="61" spans="1:15" x14ac:dyDescent="0.2">
      <c r="A61" s="397" t="s">
        <v>80</v>
      </c>
      <c r="B61" s="367">
        <v>228</v>
      </c>
      <c r="C61" s="367">
        <v>4</v>
      </c>
      <c r="D61" s="368">
        <f t="shared" si="0"/>
        <v>1.7543859649122806E-2</v>
      </c>
      <c r="E61" s="367">
        <v>495</v>
      </c>
      <c r="F61" s="367">
        <v>29</v>
      </c>
      <c r="G61" s="369">
        <f t="shared" si="2"/>
        <v>5.8585858585858588E-2</v>
      </c>
      <c r="H61" s="367">
        <f t="shared" si="1"/>
        <v>33</v>
      </c>
      <c r="I61" s="367">
        <v>565</v>
      </c>
      <c r="J61" s="367">
        <v>723</v>
      </c>
      <c r="K61" s="367">
        <v>9250912</v>
      </c>
      <c r="L61" s="367">
        <v>222841.13</v>
      </c>
      <c r="M61" s="396"/>
      <c r="O61" s="396"/>
    </row>
    <row r="62" spans="1:15" x14ac:dyDescent="0.2">
      <c r="A62" s="397" t="s">
        <v>81</v>
      </c>
      <c r="B62" s="367">
        <v>0</v>
      </c>
      <c r="C62" s="367">
        <v>0</v>
      </c>
      <c r="D62" s="368">
        <v>0</v>
      </c>
      <c r="E62" s="367">
        <v>31</v>
      </c>
      <c r="F62" s="367">
        <v>0</v>
      </c>
      <c r="G62" s="369">
        <f t="shared" si="2"/>
        <v>0</v>
      </c>
      <c r="H62" s="367">
        <f t="shared" si="1"/>
        <v>0</v>
      </c>
      <c r="I62" s="367">
        <v>31</v>
      </c>
      <c r="J62" s="367">
        <v>31</v>
      </c>
      <c r="K62" s="367">
        <v>0</v>
      </c>
      <c r="L62" s="367">
        <v>0</v>
      </c>
      <c r="M62" s="396"/>
      <c r="O62" s="396"/>
    </row>
    <row r="63" spans="1:15" x14ac:dyDescent="0.2">
      <c r="A63" s="397" t="s">
        <v>82</v>
      </c>
      <c r="B63" s="367">
        <v>54</v>
      </c>
      <c r="C63" s="367">
        <v>7</v>
      </c>
      <c r="D63" s="368">
        <f t="shared" si="0"/>
        <v>0.12962962962962962</v>
      </c>
      <c r="E63" s="367">
        <v>689</v>
      </c>
      <c r="F63" s="367">
        <v>150</v>
      </c>
      <c r="G63" s="369">
        <f t="shared" si="2"/>
        <v>0.21770682148040638</v>
      </c>
      <c r="H63" s="367">
        <f t="shared" si="1"/>
        <v>157</v>
      </c>
      <c r="I63" s="367">
        <v>308</v>
      </c>
      <c r="J63" s="367">
        <v>743</v>
      </c>
      <c r="K63" s="367">
        <v>25734825</v>
      </c>
      <c r="L63" s="367">
        <v>82949</v>
      </c>
      <c r="M63" s="396"/>
      <c r="O63" s="396"/>
    </row>
    <row r="64" spans="1:15" x14ac:dyDescent="0.2">
      <c r="A64" s="397" t="s">
        <v>83</v>
      </c>
      <c r="B64" s="367">
        <v>8</v>
      </c>
      <c r="C64" s="367">
        <v>0</v>
      </c>
      <c r="D64" s="368">
        <f>IF(OR((B64=0),(B64="")),"",(C64/B64))</f>
        <v>0</v>
      </c>
      <c r="E64" s="367">
        <v>897</v>
      </c>
      <c r="F64" s="367">
        <v>46</v>
      </c>
      <c r="G64" s="369">
        <f t="shared" si="2"/>
        <v>5.128205128205128E-2</v>
      </c>
      <c r="H64" s="367">
        <f t="shared" si="1"/>
        <v>46</v>
      </c>
      <c r="I64" s="367">
        <v>255</v>
      </c>
      <c r="J64" s="367">
        <v>905</v>
      </c>
      <c r="K64" s="367">
        <v>18239886</v>
      </c>
      <c r="L64" s="367">
        <v>292171.88</v>
      </c>
      <c r="M64" s="396"/>
      <c r="O64" s="396"/>
    </row>
    <row r="65" spans="1:15" x14ac:dyDescent="0.2">
      <c r="A65" s="397" t="s">
        <v>84</v>
      </c>
      <c r="B65" s="367">
        <v>1</v>
      </c>
      <c r="C65" s="367">
        <v>0</v>
      </c>
      <c r="D65" s="368">
        <f t="shared" si="0"/>
        <v>0</v>
      </c>
      <c r="E65" s="367">
        <v>35</v>
      </c>
      <c r="F65" s="367">
        <v>1</v>
      </c>
      <c r="G65" s="369">
        <f t="shared" si="2"/>
        <v>2.8571428571428571E-2</v>
      </c>
      <c r="H65" s="367">
        <f t="shared" si="1"/>
        <v>1</v>
      </c>
      <c r="I65" s="367">
        <v>30</v>
      </c>
      <c r="J65" s="367">
        <v>36</v>
      </c>
      <c r="K65" s="367">
        <v>131530</v>
      </c>
      <c r="L65" s="367">
        <v>676.85</v>
      </c>
      <c r="M65" s="396"/>
      <c r="O65" s="396"/>
    </row>
    <row r="66" spans="1:15" s="395" customFormat="1" x14ac:dyDescent="0.2">
      <c r="A66" s="397" t="s">
        <v>85</v>
      </c>
      <c r="B66" s="367">
        <v>10</v>
      </c>
      <c r="C66" s="367">
        <v>0</v>
      </c>
      <c r="D66" s="368">
        <f t="shared" si="0"/>
        <v>0</v>
      </c>
      <c r="E66" s="367">
        <v>0</v>
      </c>
      <c r="F66" s="367">
        <v>0</v>
      </c>
      <c r="G66" s="369">
        <v>0</v>
      </c>
      <c r="H66" s="367">
        <f t="shared" si="1"/>
        <v>0</v>
      </c>
      <c r="I66" s="367">
        <v>0</v>
      </c>
      <c r="J66" s="367">
        <v>10</v>
      </c>
      <c r="K66" s="367">
        <v>0</v>
      </c>
      <c r="L66" s="367">
        <v>0</v>
      </c>
      <c r="M66" s="396"/>
      <c r="N66" s="347"/>
      <c r="O66" s="396"/>
    </row>
    <row r="67" spans="1:15" x14ac:dyDescent="0.2">
      <c r="A67" s="397" t="s">
        <v>86</v>
      </c>
      <c r="B67" s="367">
        <v>0</v>
      </c>
      <c r="C67" s="367">
        <v>0</v>
      </c>
      <c r="D67" s="368">
        <v>0</v>
      </c>
      <c r="E67" s="367">
        <v>4</v>
      </c>
      <c r="F67" s="367">
        <v>0</v>
      </c>
      <c r="G67" s="369">
        <f t="shared" si="2"/>
        <v>0</v>
      </c>
      <c r="H67" s="367">
        <f t="shared" si="1"/>
        <v>0</v>
      </c>
      <c r="I67" s="367">
        <v>2</v>
      </c>
      <c r="J67" s="367">
        <v>4</v>
      </c>
      <c r="K67" s="367">
        <v>0</v>
      </c>
      <c r="L67" s="367">
        <v>0</v>
      </c>
      <c r="M67" s="396"/>
      <c r="O67" s="396"/>
    </row>
    <row r="68" spans="1:15" x14ac:dyDescent="0.2">
      <c r="A68" s="408" t="s">
        <v>87</v>
      </c>
      <c r="B68" s="367">
        <v>0</v>
      </c>
      <c r="C68" s="367">
        <v>0</v>
      </c>
      <c r="D68" s="368">
        <v>0</v>
      </c>
      <c r="E68" s="367">
        <v>0</v>
      </c>
      <c r="F68" s="367">
        <v>0</v>
      </c>
      <c r="G68" s="369">
        <v>0</v>
      </c>
      <c r="H68" s="367">
        <f t="shared" si="1"/>
        <v>0</v>
      </c>
      <c r="I68" s="367">
        <v>0</v>
      </c>
      <c r="J68" s="367">
        <v>0</v>
      </c>
      <c r="K68" s="367">
        <v>0</v>
      </c>
      <c r="L68" s="367">
        <v>0</v>
      </c>
      <c r="M68" s="396"/>
      <c r="O68" s="396"/>
    </row>
    <row r="69" spans="1:15" x14ac:dyDescent="0.2">
      <c r="A69" s="397" t="s">
        <v>88</v>
      </c>
      <c r="B69" s="367">
        <v>34</v>
      </c>
      <c r="C69" s="367">
        <v>0</v>
      </c>
      <c r="D69" s="368">
        <f t="shared" si="0"/>
        <v>0</v>
      </c>
      <c r="E69" s="367">
        <v>688</v>
      </c>
      <c r="F69" s="367">
        <v>29</v>
      </c>
      <c r="G69" s="369">
        <f t="shared" si="2"/>
        <v>4.2151162790697673E-2</v>
      </c>
      <c r="H69" s="367">
        <f t="shared" si="1"/>
        <v>29</v>
      </c>
      <c r="I69" s="367">
        <v>381</v>
      </c>
      <c r="J69" s="367">
        <v>722</v>
      </c>
      <c r="K69" s="367">
        <v>1976365</v>
      </c>
      <c r="L69" s="367">
        <v>38259.949999999997</v>
      </c>
      <c r="M69" s="396"/>
      <c r="O69" s="396"/>
    </row>
    <row r="70" spans="1:15" s="395" customFormat="1" x14ac:dyDescent="0.2">
      <c r="A70" s="397" t="s">
        <v>89</v>
      </c>
      <c r="B70" s="367">
        <v>0</v>
      </c>
      <c r="C70" s="367">
        <v>0</v>
      </c>
      <c r="D70" s="368">
        <v>0</v>
      </c>
      <c r="E70" s="367">
        <v>7</v>
      </c>
      <c r="F70" s="367">
        <v>0</v>
      </c>
      <c r="G70" s="369">
        <f t="shared" si="2"/>
        <v>0</v>
      </c>
      <c r="H70" s="367">
        <f t="shared" si="1"/>
        <v>0</v>
      </c>
      <c r="I70" s="367">
        <v>7</v>
      </c>
      <c r="J70" s="367">
        <v>7</v>
      </c>
      <c r="K70" s="367">
        <v>0</v>
      </c>
      <c r="L70" s="367">
        <v>0</v>
      </c>
      <c r="M70" s="396"/>
      <c r="O70" s="396"/>
    </row>
    <row r="71" spans="1:15" x14ac:dyDescent="0.2">
      <c r="A71" s="397" t="s">
        <v>90</v>
      </c>
      <c r="B71" s="367">
        <v>6</v>
      </c>
      <c r="C71" s="367">
        <v>0</v>
      </c>
      <c r="D71" s="368">
        <f t="shared" si="0"/>
        <v>0</v>
      </c>
      <c r="E71" s="367">
        <v>68</v>
      </c>
      <c r="F71" s="367">
        <v>0</v>
      </c>
      <c r="G71" s="369">
        <v>0</v>
      </c>
      <c r="H71" s="367">
        <f t="shared" ref="H71:H72" si="3">C71+F71</f>
        <v>0</v>
      </c>
      <c r="I71" s="367">
        <v>72</v>
      </c>
      <c r="J71" s="367">
        <v>74</v>
      </c>
      <c r="K71" s="367">
        <v>0</v>
      </c>
      <c r="L71" s="367">
        <v>0</v>
      </c>
      <c r="M71" s="396"/>
      <c r="O71" s="396"/>
    </row>
    <row r="72" spans="1:15" s="395" customFormat="1" x14ac:dyDescent="0.2">
      <c r="A72" s="397" t="s">
        <v>91</v>
      </c>
      <c r="B72" s="367">
        <v>1</v>
      </c>
      <c r="C72" s="367">
        <v>0</v>
      </c>
      <c r="D72" s="368">
        <v>0</v>
      </c>
      <c r="E72" s="367">
        <v>3</v>
      </c>
      <c r="F72" s="367">
        <v>0</v>
      </c>
      <c r="G72" s="369">
        <f t="shared" si="2"/>
        <v>0</v>
      </c>
      <c r="H72" s="367">
        <f t="shared" si="3"/>
        <v>0</v>
      </c>
      <c r="I72" s="367">
        <v>4</v>
      </c>
      <c r="J72" s="367">
        <v>4</v>
      </c>
      <c r="K72" s="367">
        <v>0</v>
      </c>
      <c r="L72" s="367">
        <v>0</v>
      </c>
      <c r="M72" s="396"/>
      <c r="O72" s="396"/>
    </row>
    <row r="73" spans="1:15" x14ac:dyDescent="0.2">
      <c r="A73" s="366" t="s">
        <v>92</v>
      </c>
      <c r="B73" s="370">
        <f>SUM(B6:B72)</f>
        <v>2433</v>
      </c>
      <c r="C73" s="370">
        <f>SUM(C6:C72)</f>
        <v>199</v>
      </c>
      <c r="D73" s="371">
        <f>IF(OR((B73=0),(B73="")),"",(C73/B73))</f>
        <v>8.1792026304973287E-2</v>
      </c>
      <c r="E73" s="370">
        <f t="shared" ref="E73:L73" si="4">SUM(E6:E72)</f>
        <v>102910</v>
      </c>
      <c r="F73" s="370">
        <f t="shared" si="4"/>
        <v>23358</v>
      </c>
      <c r="G73" s="371">
        <f>IF(OR((E73=0),(E73="")),"",(F73/E73))</f>
        <v>0.22697502672237876</v>
      </c>
      <c r="H73" s="370">
        <f t="shared" si="4"/>
        <v>23557</v>
      </c>
      <c r="I73" s="370">
        <f t="shared" si="4"/>
        <v>49265</v>
      </c>
      <c r="J73" s="370">
        <f t="shared" si="4"/>
        <v>105343</v>
      </c>
      <c r="K73" s="370">
        <f t="shared" si="4"/>
        <v>4625089748</v>
      </c>
      <c r="L73" s="370">
        <f t="shared" si="4"/>
        <v>111322333.29999998</v>
      </c>
    </row>
    <row r="74" spans="1:15" x14ac:dyDescent="0.2">
      <c r="A74" s="375"/>
      <c r="B74" s="376"/>
      <c r="C74" s="377" t="s">
        <v>93</v>
      </c>
      <c r="K74" s="346"/>
    </row>
    <row r="75" spans="1:15" ht="12.75" customHeight="1" x14ac:dyDescent="0.2">
      <c r="A75" s="496" t="s">
        <v>163</v>
      </c>
      <c r="B75" s="496"/>
      <c r="C75" s="377"/>
    </row>
    <row r="76" spans="1:15" x14ac:dyDescent="0.2">
      <c r="A76" s="496"/>
      <c r="B76" s="496"/>
    </row>
    <row r="77" spans="1:15" x14ac:dyDescent="0.2">
      <c r="A77" s="496"/>
      <c r="B77" s="496"/>
    </row>
    <row r="78" spans="1:15" x14ac:dyDescent="0.2">
      <c r="A78" s="496"/>
      <c r="B78" s="496"/>
    </row>
    <row r="79" spans="1:15" x14ac:dyDescent="0.2">
      <c r="A79" s="496"/>
      <c r="B79" s="496"/>
    </row>
  </sheetData>
  <mergeCells count="4">
    <mergeCell ref="A1:C1"/>
    <mergeCell ref="B2:C4"/>
    <mergeCell ref="E2:F4"/>
    <mergeCell ref="A75:B79"/>
  </mergeCells>
  <pageMargins left="0.7" right="0.7" top="0.75" bottom="0.75" header="0.3" footer="0.3"/>
  <pageSetup orientation="portrait" horizontalDpi="1200" verticalDpi="1200" r:id="rId1"/>
  <ignoredErrors>
    <ignoredError sqref="G73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99CF0-785C-4DDC-A416-D5884419A1E4}">
  <dimension ref="A1:O7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25" x14ac:dyDescent="0.2"/>
  <cols>
    <col min="1" max="1" width="19.28515625" style="347" bestFit="1" customWidth="1"/>
    <col min="2" max="2" width="12.140625" style="347" bestFit="1" customWidth="1"/>
    <col min="3" max="3" width="18.140625" style="347" customWidth="1"/>
    <col min="4" max="4" width="12.28515625" style="347" bestFit="1" customWidth="1"/>
    <col min="5" max="5" width="12.140625" style="347" bestFit="1" customWidth="1"/>
    <col min="6" max="6" width="17.7109375" style="347" customWidth="1"/>
    <col min="7" max="7" width="12" style="347" bestFit="1" customWidth="1"/>
    <col min="8" max="8" width="10.140625" style="347" bestFit="1" customWidth="1"/>
    <col min="9" max="9" width="12.7109375" style="347" bestFit="1" customWidth="1"/>
    <col min="10" max="10" width="12.140625" style="347" bestFit="1" customWidth="1"/>
    <col min="11" max="11" width="15.28515625" style="347" bestFit="1" customWidth="1"/>
    <col min="12" max="12" width="21.85546875" style="347" bestFit="1" customWidth="1"/>
    <col min="13" max="14" width="9.140625" style="347"/>
    <col min="15" max="15" width="21.85546875" style="347" bestFit="1" customWidth="1"/>
    <col min="16" max="16384" width="9.140625" style="347"/>
  </cols>
  <sheetData>
    <row r="1" spans="1:15" x14ac:dyDescent="0.2">
      <c r="A1" s="480">
        <v>2022</v>
      </c>
      <c r="B1" s="481"/>
      <c r="C1" s="481"/>
      <c r="D1" s="341"/>
      <c r="E1" s="342"/>
      <c r="F1" s="343" t="s">
        <v>136</v>
      </c>
      <c r="G1" s="344">
        <f>COUNTA(B6:B72)</f>
        <v>67</v>
      </c>
      <c r="H1" s="344"/>
      <c r="I1" s="344"/>
      <c r="J1" s="342" t="s">
        <v>2</v>
      </c>
      <c r="K1" s="345">
        <f>G1/67</f>
        <v>1</v>
      </c>
      <c r="L1" s="346"/>
    </row>
    <row r="2" spans="1:15" ht="12.75" customHeight="1" x14ac:dyDescent="0.25">
      <c r="A2" s="348" t="s">
        <v>3</v>
      </c>
      <c r="B2" s="482" t="s">
        <v>137</v>
      </c>
      <c r="C2" s="483"/>
      <c r="D2" s="350" t="s">
        <v>170</v>
      </c>
      <c r="E2" s="488" t="s">
        <v>138</v>
      </c>
      <c r="F2" s="489"/>
      <c r="G2" s="350" t="s">
        <v>170</v>
      </c>
      <c r="H2" s="349" t="s">
        <v>6</v>
      </c>
      <c r="I2" s="349" t="s">
        <v>140</v>
      </c>
      <c r="J2" s="349" t="s">
        <v>7</v>
      </c>
      <c r="K2" s="351" t="s">
        <v>8</v>
      </c>
      <c r="L2" s="351" t="s">
        <v>175</v>
      </c>
    </row>
    <row r="3" spans="1:15" ht="15" x14ac:dyDescent="0.25">
      <c r="A3" s="417">
        <v>45141</v>
      </c>
      <c r="B3" s="484"/>
      <c r="C3" s="485"/>
      <c r="D3" s="358" t="s">
        <v>140</v>
      </c>
      <c r="E3" s="490"/>
      <c r="F3" s="491"/>
      <c r="G3" s="358" t="s">
        <v>140</v>
      </c>
      <c r="H3" s="355" t="s">
        <v>11</v>
      </c>
      <c r="I3" s="355" t="s">
        <v>12</v>
      </c>
      <c r="J3" s="356" t="s">
        <v>0</v>
      </c>
      <c r="K3" s="354" t="s">
        <v>13</v>
      </c>
      <c r="L3" s="354" t="s">
        <v>14</v>
      </c>
    </row>
    <row r="4" spans="1:15" ht="15" x14ac:dyDescent="0.25">
      <c r="A4" s="357"/>
      <c r="B4" s="486"/>
      <c r="C4" s="487"/>
      <c r="D4" s="358" t="s">
        <v>173</v>
      </c>
      <c r="E4" s="492"/>
      <c r="F4" s="493"/>
      <c r="G4" s="358" t="s">
        <v>172</v>
      </c>
      <c r="H4" s="358" t="s">
        <v>15</v>
      </c>
      <c r="I4" s="359" t="s">
        <v>16</v>
      </c>
      <c r="J4" s="358" t="s">
        <v>181</v>
      </c>
      <c r="K4" s="354" t="s">
        <v>17</v>
      </c>
      <c r="L4" s="354" t="s">
        <v>18</v>
      </c>
    </row>
    <row r="5" spans="1:15" ht="15" x14ac:dyDescent="0.25">
      <c r="A5" s="360" t="s">
        <v>19</v>
      </c>
      <c r="B5" s="361" t="s">
        <v>20</v>
      </c>
      <c r="C5" s="361" t="s">
        <v>21</v>
      </c>
      <c r="D5" s="363" t="s">
        <v>174</v>
      </c>
      <c r="E5" s="361" t="s">
        <v>20</v>
      </c>
      <c r="F5" s="361" t="s">
        <v>11</v>
      </c>
      <c r="G5" s="363" t="s">
        <v>171</v>
      </c>
      <c r="H5" s="362" t="s">
        <v>21</v>
      </c>
      <c r="I5" s="362" t="s">
        <v>22</v>
      </c>
      <c r="J5" s="362" t="s">
        <v>20</v>
      </c>
      <c r="K5" s="364" t="s">
        <v>23</v>
      </c>
      <c r="L5" s="354" t="s">
        <v>24</v>
      </c>
    </row>
    <row r="6" spans="1:15" s="395" customFormat="1" x14ac:dyDescent="0.2">
      <c r="A6" s="408" t="s">
        <v>25</v>
      </c>
      <c r="B6" s="367">
        <v>37</v>
      </c>
      <c r="C6" s="367">
        <v>1</v>
      </c>
      <c r="D6" s="431">
        <f t="shared" ref="D6:D71" si="0">IF(OR((B6=0),(B6="")),"",(C6/B6))</f>
        <v>2.7027027027027029E-2</v>
      </c>
      <c r="E6" s="367">
        <v>665</v>
      </c>
      <c r="F6" s="407">
        <v>2</v>
      </c>
      <c r="G6" s="430">
        <f>IF(OR((E6=0),(E6="")),"",(F6/E6))</f>
        <v>3.0075187969924814E-3</v>
      </c>
      <c r="H6" s="367">
        <f>C6+F6</f>
        <v>3</v>
      </c>
      <c r="I6" s="367">
        <v>430</v>
      </c>
      <c r="J6" s="367">
        <v>702</v>
      </c>
      <c r="K6" s="367">
        <v>43962</v>
      </c>
      <c r="L6" s="367">
        <v>864</v>
      </c>
      <c r="M6" s="396"/>
      <c r="O6" s="396"/>
    </row>
    <row r="7" spans="1:15" s="395" customFormat="1" x14ac:dyDescent="0.2">
      <c r="A7" s="408" t="s">
        <v>26</v>
      </c>
      <c r="B7" s="367">
        <v>0</v>
      </c>
      <c r="C7" s="367">
        <v>0</v>
      </c>
      <c r="D7" s="431" t="str">
        <f t="shared" si="0"/>
        <v/>
      </c>
      <c r="E7" s="367">
        <v>8</v>
      </c>
      <c r="F7" s="407">
        <v>0</v>
      </c>
      <c r="G7" s="430">
        <f t="shared" ref="G7:G70" si="1">IF(OR((E7=0),(E7="")),"",(F7/E7))</f>
        <v>0</v>
      </c>
      <c r="H7" s="367">
        <f t="shared" ref="H7:H70" si="2">C7+F7</f>
        <v>0</v>
      </c>
      <c r="I7" s="367">
        <v>6</v>
      </c>
      <c r="J7" s="367">
        <v>8</v>
      </c>
      <c r="K7" s="367">
        <v>0</v>
      </c>
      <c r="L7" s="367">
        <v>0</v>
      </c>
      <c r="M7" s="396"/>
      <c r="N7" s="347"/>
      <c r="O7" s="396"/>
    </row>
    <row r="8" spans="1:15" x14ac:dyDescent="0.2">
      <c r="A8" s="397" t="s">
        <v>27</v>
      </c>
      <c r="B8" s="367">
        <v>1</v>
      </c>
      <c r="C8" s="367">
        <v>0</v>
      </c>
      <c r="D8" s="431">
        <f t="shared" si="0"/>
        <v>0</v>
      </c>
      <c r="E8" s="367">
        <v>355</v>
      </c>
      <c r="F8" s="367">
        <v>0</v>
      </c>
      <c r="G8" s="430">
        <f t="shared" si="1"/>
        <v>0</v>
      </c>
      <c r="H8" s="367">
        <f t="shared" si="2"/>
        <v>0</v>
      </c>
      <c r="I8" s="367">
        <v>349</v>
      </c>
      <c r="J8" s="367">
        <v>356</v>
      </c>
      <c r="K8" s="367">
        <v>0</v>
      </c>
      <c r="L8" s="367">
        <v>0</v>
      </c>
      <c r="M8" s="396"/>
      <c r="O8" s="396"/>
    </row>
    <row r="9" spans="1:15" s="395" customFormat="1" x14ac:dyDescent="0.2">
      <c r="A9" s="397" t="s">
        <v>28</v>
      </c>
      <c r="B9" s="367">
        <v>1</v>
      </c>
      <c r="C9" s="367">
        <v>0</v>
      </c>
      <c r="D9" s="431">
        <f t="shared" si="0"/>
        <v>0</v>
      </c>
      <c r="E9" s="367">
        <v>8</v>
      </c>
      <c r="F9" s="367">
        <v>0</v>
      </c>
      <c r="G9" s="430">
        <f t="shared" si="1"/>
        <v>0</v>
      </c>
      <c r="H9" s="367">
        <f t="shared" si="2"/>
        <v>0</v>
      </c>
      <c r="I9" s="367">
        <v>9</v>
      </c>
      <c r="J9" s="367">
        <v>9</v>
      </c>
      <c r="K9" s="367">
        <v>0</v>
      </c>
      <c r="L9" s="367">
        <v>0</v>
      </c>
      <c r="M9" s="396"/>
      <c r="N9" s="347"/>
      <c r="O9" s="396"/>
    </row>
    <row r="10" spans="1:15" x14ac:dyDescent="0.2">
      <c r="A10" s="397" t="s">
        <v>29</v>
      </c>
      <c r="B10" s="367">
        <v>216</v>
      </c>
      <c r="C10" s="367">
        <v>26</v>
      </c>
      <c r="D10" s="431">
        <f t="shared" si="0"/>
        <v>0.12037037037037036</v>
      </c>
      <c r="E10" s="367">
        <v>671</v>
      </c>
      <c r="F10" s="367">
        <v>44</v>
      </c>
      <c r="G10" s="430">
        <f t="shared" si="1"/>
        <v>6.5573770491803282E-2</v>
      </c>
      <c r="H10" s="367">
        <f t="shared" si="2"/>
        <v>70</v>
      </c>
      <c r="I10" s="367">
        <v>582</v>
      </c>
      <c r="J10" s="367">
        <v>887</v>
      </c>
      <c r="K10" s="367">
        <v>32632920</v>
      </c>
      <c r="L10" s="367">
        <v>528877</v>
      </c>
      <c r="M10" s="396"/>
      <c r="O10" s="396"/>
    </row>
    <row r="11" spans="1:15" s="395" customFormat="1" x14ac:dyDescent="0.2">
      <c r="A11" s="408" t="s">
        <v>30</v>
      </c>
      <c r="B11" s="367">
        <v>156</v>
      </c>
      <c r="C11" s="367">
        <v>21</v>
      </c>
      <c r="D11" s="431">
        <f t="shared" si="0"/>
        <v>0.13461538461538461</v>
      </c>
      <c r="E11" s="367">
        <v>20749</v>
      </c>
      <c r="F11" s="407">
        <v>1265</v>
      </c>
      <c r="G11" s="430">
        <f t="shared" si="1"/>
        <v>6.0966793580413514E-2</v>
      </c>
      <c r="H11" s="367">
        <f t="shared" si="2"/>
        <v>1286</v>
      </c>
      <c r="I11" s="367">
        <v>15391</v>
      </c>
      <c r="J11" s="367">
        <v>20905</v>
      </c>
      <c r="K11" s="367">
        <v>377114770</v>
      </c>
      <c r="L11" s="367">
        <v>7968497</v>
      </c>
      <c r="M11" s="396"/>
      <c r="N11" s="347"/>
      <c r="O11" s="396"/>
    </row>
    <row r="12" spans="1:15" s="395" customFormat="1" x14ac:dyDescent="0.2">
      <c r="A12" s="408" t="s">
        <v>176</v>
      </c>
      <c r="B12" s="367">
        <v>0</v>
      </c>
      <c r="C12" s="367">
        <v>0</v>
      </c>
      <c r="D12" s="431" t="str">
        <f t="shared" si="0"/>
        <v/>
      </c>
      <c r="E12" s="367">
        <v>2</v>
      </c>
      <c r="F12" s="407">
        <v>0</v>
      </c>
      <c r="G12" s="430">
        <f t="shared" si="1"/>
        <v>0</v>
      </c>
      <c r="H12" s="367">
        <f t="shared" si="2"/>
        <v>0</v>
      </c>
      <c r="I12" s="367">
        <v>1</v>
      </c>
      <c r="J12" s="367">
        <v>2</v>
      </c>
      <c r="K12" s="367">
        <v>0</v>
      </c>
      <c r="L12" s="367">
        <v>0</v>
      </c>
      <c r="M12" s="396"/>
      <c r="N12" s="347"/>
      <c r="O12" s="396"/>
    </row>
    <row r="13" spans="1:15" x14ac:dyDescent="0.2">
      <c r="A13" s="397" t="s">
        <v>32</v>
      </c>
      <c r="B13" s="367">
        <v>0</v>
      </c>
      <c r="C13" s="367">
        <v>0</v>
      </c>
      <c r="D13" s="431" t="str">
        <f t="shared" si="0"/>
        <v/>
      </c>
      <c r="E13" s="367">
        <v>339</v>
      </c>
      <c r="F13" s="367">
        <v>7</v>
      </c>
      <c r="G13" s="430">
        <f t="shared" si="1"/>
        <v>2.0648967551622419E-2</v>
      </c>
      <c r="H13" s="367">
        <f t="shared" si="2"/>
        <v>7</v>
      </c>
      <c r="I13" s="367">
        <v>237</v>
      </c>
      <c r="J13" s="367">
        <v>339</v>
      </c>
      <c r="K13" s="367">
        <v>310790</v>
      </c>
      <c r="L13" s="367">
        <v>32407</v>
      </c>
      <c r="M13" s="396"/>
      <c r="O13" s="396"/>
    </row>
    <row r="14" spans="1:15" x14ac:dyDescent="0.2">
      <c r="A14" s="397" t="s">
        <v>33</v>
      </c>
      <c r="B14" s="367">
        <v>104</v>
      </c>
      <c r="C14" s="367">
        <v>0</v>
      </c>
      <c r="D14" s="431">
        <f t="shared" si="0"/>
        <v>0</v>
      </c>
      <c r="E14" s="367">
        <v>112</v>
      </c>
      <c r="F14" s="367">
        <v>4</v>
      </c>
      <c r="G14" s="430">
        <f t="shared" si="1"/>
        <v>3.5714285714285712E-2</v>
      </c>
      <c r="H14" s="367">
        <f t="shared" si="2"/>
        <v>4</v>
      </c>
      <c r="I14" s="367">
        <v>143</v>
      </c>
      <c r="J14" s="367">
        <v>216</v>
      </c>
      <c r="K14" s="367">
        <v>68649</v>
      </c>
      <c r="L14" s="367">
        <v>990</v>
      </c>
      <c r="M14" s="396"/>
      <c r="O14" s="396"/>
    </row>
    <row r="15" spans="1:15" x14ac:dyDescent="0.2">
      <c r="A15" s="397" t="s">
        <v>177</v>
      </c>
      <c r="B15" s="367">
        <v>0</v>
      </c>
      <c r="C15" s="367">
        <v>0</v>
      </c>
      <c r="D15" s="431" t="str">
        <f t="shared" si="0"/>
        <v/>
      </c>
      <c r="E15" s="367">
        <v>620</v>
      </c>
      <c r="F15" s="367">
        <v>0</v>
      </c>
      <c r="G15" s="430">
        <f t="shared" si="1"/>
        <v>0</v>
      </c>
      <c r="H15" s="367">
        <f t="shared" si="2"/>
        <v>0</v>
      </c>
      <c r="I15" s="367">
        <v>620</v>
      </c>
      <c r="J15" s="367">
        <v>620</v>
      </c>
      <c r="K15" s="367">
        <v>0</v>
      </c>
      <c r="L15" s="367">
        <v>0</v>
      </c>
      <c r="M15" s="396"/>
      <c r="O15" s="396"/>
    </row>
    <row r="16" spans="1:15" x14ac:dyDescent="0.2">
      <c r="A16" s="397" t="s">
        <v>35</v>
      </c>
      <c r="B16" s="367">
        <v>334</v>
      </c>
      <c r="C16" s="367">
        <v>1</v>
      </c>
      <c r="D16" s="431">
        <f t="shared" si="0"/>
        <v>2.9940119760479044E-3</v>
      </c>
      <c r="E16" s="367">
        <v>1031</v>
      </c>
      <c r="F16" s="367">
        <v>9</v>
      </c>
      <c r="G16" s="430">
        <f t="shared" si="1"/>
        <v>8.7293889427740058E-3</v>
      </c>
      <c r="H16" s="367">
        <f t="shared" si="2"/>
        <v>10</v>
      </c>
      <c r="I16" s="367">
        <v>733</v>
      </c>
      <c r="J16" s="367">
        <v>1365</v>
      </c>
      <c r="K16" s="367">
        <v>1934051</v>
      </c>
      <c r="L16" s="367">
        <v>20470</v>
      </c>
      <c r="M16" s="396"/>
      <c r="O16" s="396"/>
    </row>
    <row r="17" spans="1:15" x14ac:dyDescent="0.2">
      <c r="A17" s="408" t="s">
        <v>36</v>
      </c>
      <c r="B17" s="367">
        <v>0</v>
      </c>
      <c r="C17" s="367">
        <v>0</v>
      </c>
      <c r="D17" s="431" t="str">
        <f t="shared" si="0"/>
        <v/>
      </c>
      <c r="E17" s="367">
        <v>48</v>
      </c>
      <c r="F17" s="367">
        <v>0</v>
      </c>
      <c r="G17" s="430">
        <f t="shared" si="1"/>
        <v>0</v>
      </c>
      <c r="H17" s="367">
        <f t="shared" si="2"/>
        <v>0</v>
      </c>
      <c r="I17" s="367">
        <v>48</v>
      </c>
      <c r="J17" s="367">
        <v>48</v>
      </c>
      <c r="K17" s="367">
        <v>0</v>
      </c>
      <c r="L17" s="367">
        <v>0</v>
      </c>
      <c r="M17" s="396"/>
      <c r="O17" s="396"/>
    </row>
    <row r="18" spans="1:15" x14ac:dyDescent="0.2">
      <c r="A18" s="397" t="s">
        <v>178</v>
      </c>
      <c r="B18" s="367">
        <v>1093</v>
      </c>
      <c r="C18" s="367">
        <v>159</v>
      </c>
      <c r="D18" s="431">
        <f t="shared" si="0"/>
        <v>0.14547118023787739</v>
      </c>
      <c r="E18" s="367">
        <v>57806</v>
      </c>
      <c r="F18" s="367">
        <v>25622</v>
      </c>
      <c r="G18" s="430">
        <f t="shared" si="1"/>
        <v>0.44324118603605162</v>
      </c>
      <c r="H18" s="367">
        <f t="shared" si="2"/>
        <v>25781</v>
      </c>
      <c r="I18" s="367">
        <v>16715</v>
      </c>
      <c r="J18" s="367">
        <v>58899</v>
      </c>
      <c r="K18" s="367">
        <v>3286231754</v>
      </c>
      <c r="L18" s="367">
        <v>24393098</v>
      </c>
      <c r="M18" s="396"/>
      <c r="O18" s="396"/>
    </row>
    <row r="19" spans="1:15" s="395" customFormat="1" x14ac:dyDescent="0.2">
      <c r="A19" s="397" t="s">
        <v>38</v>
      </c>
      <c r="B19" s="367">
        <v>1</v>
      </c>
      <c r="C19" s="367">
        <v>0</v>
      </c>
      <c r="D19" s="431">
        <f t="shared" si="0"/>
        <v>0</v>
      </c>
      <c r="E19" s="367">
        <v>29</v>
      </c>
      <c r="F19" s="367">
        <v>5</v>
      </c>
      <c r="G19" s="430">
        <f t="shared" si="1"/>
        <v>0.17241379310344829</v>
      </c>
      <c r="H19" s="367">
        <f t="shared" si="2"/>
        <v>5</v>
      </c>
      <c r="I19" s="367">
        <v>20</v>
      </c>
      <c r="J19" s="367">
        <v>30</v>
      </c>
      <c r="K19" s="367">
        <v>419515</v>
      </c>
      <c r="L19" s="367">
        <v>6726</v>
      </c>
      <c r="M19" s="396"/>
      <c r="O19" s="396"/>
    </row>
    <row r="20" spans="1:15" x14ac:dyDescent="0.2">
      <c r="A20" s="408" t="s">
        <v>179</v>
      </c>
      <c r="B20" s="367">
        <v>0</v>
      </c>
      <c r="C20" s="367">
        <v>0</v>
      </c>
      <c r="D20" s="431" t="str">
        <f t="shared" si="0"/>
        <v/>
      </c>
      <c r="E20" s="367">
        <v>1</v>
      </c>
      <c r="F20" s="367">
        <v>0</v>
      </c>
      <c r="G20" s="430">
        <f t="shared" si="1"/>
        <v>0</v>
      </c>
      <c r="H20" s="367">
        <f t="shared" si="2"/>
        <v>0</v>
      </c>
      <c r="I20" s="367">
        <v>1</v>
      </c>
      <c r="J20" s="367">
        <v>1</v>
      </c>
      <c r="K20" s="367">
        <v>0</v>
      </c>
      <c r="L20" s="367">
        <v>0</v>
      </c>
      <c r="M20" s="396"/>
      <c r="O20" s="396"/>
    </row>
    <row r="21" spans="1:15" ht="15" customHeight="1" x14ac:dyDescent="0.2">
      <c r="A21" s="397" t="s">
        <v>40</v>
      </c>
      <c r="B21" s="367">
        <v>139</v>
      </c>
      <c r="C21" s="367">
        <v>2</v>
      </c>
      <c r="D21" s="431">
        <f t="shared" si="0"/>
        <v>1.4388489208633094E-2</v>
      </c>
      <c r="E21" s="367">
        <v>3915</v>
      </c>
      <c r="F21" s="367">
        <v>41</v>
      </c>
      <c r="G21" s="430">
        <f t="shared" si="1"/>
        <v>1.0472541507024266E-2</v>
      </c>
      <c r="H21" s="367">
        <f t="shared" si="2"/>
        <v>43</v>
      </c>
      <c r="I21" s="367">
        <v>3781</v>
      </c>
      <c r="J21" s="367">
        <v>4054</v>
      </c>
      <c r="K21" s="367">
        <v>18216451</v>
      </c>
      <c r="L21" s="367">
        <v>310452</v>
      </c>
      <c r="M21" s="396"/>
      <c r="O21" s="396"/>
    </row>
    <row r="22" spans="1:15" x14ac:dyDescent="0.2">
      <c r="A22" s="397" t="s">
        <v>41</v>
      </c>
      <c r="B22" s="367">
        <v>24</v>
      </c>
      <c r="C22" s="367">
        <v>1</v>
      </c>
      <c r="D22" s="431">
        <f t="shared" si="0"/>
        <v>4.1666666666666664E-2</v>
      </c>
      <c r="E22" s="367">
        <v>193</v>
      </c>
      <c r="F22" s="367">
        <v>0</v>
      </c>
      <c r="G22" s="430">
        <f t="shared" si="1"/>
        <v>0</v>
      </c>
      <c r="H22" s="367">
        <f t="shared" si="2"/>
        <v>1</v>
      </c>
      <c r="I22" s="367">
        <v>203</v>
      </c>
      <c r="J22" s="367">
        <v>217</v>
      </c>
      <c r="K22" s="367">
        <v>82158</v>
      </c>
      <c r="L22" s="367">
        <v>1396.81</v>
      </c>
      <c r="M22" s="396"/>
      <c r="O22" s="396"/>
    </row>
    <row r="23" spans="1:15" x14ac:dyDescent="0.2">
      <c r="A23" s="397" t="s">
        <v>42</v>
      </c>
      <c r="B23" s="367">
        <v>6</v>
      </c>
      <c r="C23" s="367">
        <v>1</v>
      </c>
      <c r="D23" s="431">
        <f t="shared" si="0"/>
        <v>0.16666666666666666</v>
      </c>
      <c r="E23" s="367">
        <v>57</v>
      </c>
      <c r="F23" s="367">
        <v>1</v>
      </c>
      <c r="G23" s="430">
        <f t="shared" si="1"/>
        <v>1.7543859649122806E-2</v>
      </c>
      <c r="H23" s="367">
        <f t="shared" si="2"/>
        <v>2</v>
      </c>
      <c r="I23" s="367">
        <v>52</v>
      </c>
      <c r="J23" s="367">
        <v>63</v>
      </c>
      <c r="K23" s="367">
        <v>169667</v>
      </c>
      <c r="L23" s="367">
        <v>2437.83</v>
      </c>
      <c r="M23" s="396"/>
      <c r="O23" s="396"/>
    </row>
    <row r="24" spans="1:15" x14ac:dyDescent="0.2">
      <c r="A24" s="397" t="s">
        <v>43</v>
      </c>
      <c r="B24" s="367">
        <v>0</v>
      </c>
      <c r="C24" s="367">
        <v>0</v>
      </c>
      <c r="D24" s="431" t="str">
        <f t="shared" si="0"/>
        <v/>
      </c>
      <c r="E24" s="367">
        <v>65</v>
      </c>
      <c r="F24" s="367">
        <v>0</v>
      </c>
      <c r="G24" s="430">
        <f t="shared" si="1"/>
        <v>0</v>
      </c>
      <c r="H24" s="367">
        <f t="shared" si="2"/>
        <v>0</v>
      </c>
      <c r="I24" s="367">
        <v>6</v>
      </c>
      <c r="J24" s="367">
        <v>65</v>
      </c>
      <c r="K24" s="367">
        <v>0</v>
      </c>
      <c r="L24" s="367">
        <v>0</v>
      </c>
      <c r="M24" s="396"/>
      <c r="O24" s="396"/>
    </row>
    <row r="25" spans="1:15" x14ac:dyDescent="0.2">
      <c r="A25" s="397" t="s">
        <v>44</v>
      </c>
      <c r="B25" s="367">
        <v>0</v>
      </c>
      <c r="C25" s="367">
        <v>0</v>
      </c>
      <c r="D25" s="431" t="str">
        <f t="shared" si="0"/>
        <v/>
      </c>
      <c r="E25" s="367">
        <v>13</v>
      </c>
      <c r="F25" s="367">
        <v>0</v>
      </c>
      <c r="G25" s="430">
        <f t="shared" si="1"/>
        <v>0</v>
      </c>
      <c r="H25" s="367">
        <f t="shared" si="2"/>
        <v>0</v>
      </c>
      <c r="I25" s="367">
        <v>13</v>
      </c>
      <c r="J25" s="367">
        <v>13</v>
      </c>
      <c r="K25" s="367">
        <v>0</v>
      </c>
      <c r="L25" s="367">
        <v>0</v>
      </c>
      <c r="M25" s="396"/>
      <c r="O25" s="396"/>
    </row>
    <row r="26" spans="1:15" x14ac:dyDescent="0.2">
      <c r="A26" s="397" t="s">
        <v>45</v>
      </c>
      <c r="B26" s="367">
        <v>0</v>
      </c>
      <c r="C26" s="367">
        <v>0</v>
      </c>
      <c r="D26" s="431" t="str">
        <f t="shared" si="0"/>
        <v/>
      </c>
      <c r="E26" s="367">
        <v>1</v>
      </c>
      <c r="F26" s="367">
        <v>0</v>
      </c>
      <c r="G26" s="430">
        <f t="shared" si="1"/>
        <v>0</v>
      </c>
      <c r="H26" s="367">
        <f t="shared" si="2"/>
        <v>0</v>
      </c>
      <c r="I26" s="367">
        <v>1</v>
      </c>
      <c r="J26" s="367">
        <v>1</v>
      </c>
      <c r="K26" s="367">
        <v>0</v>
      </c>
      <c r="L26" s="367">
        <v>0</v>
      </c>
      <c r="M26" s="396"/>
      <c r="O26" s="396"/>
    </row>
    <row r="27" spans="1:15" s="395" customFormat="1" x14ac:dyDescent="0.2">
      <c r="A27" s="397" t="s">
        <v>180</v>
      </c>
      <c r="B27" s="367">
        <v>0</v>
      </c>
      <c r="C27" s="367">
        <v>0</v>
      </c>
      <c r="D27" s="431" t="str">
        <f t="shared" si="0"/>
        <v/>
      </c>
      <c r="E27" s="367">
        <v>16</v>
      </c>
      <c r="F27" s="367">
        <v>0</v>
      </c>
      <c r="G27" s="430">
        <f t="shared" si="1"/>
        <v>0</v>
      </c>
      <c r="H27" s="367">
        <f t="shared" si="2"/>
        <v>0</v>
      </c>
      <c r="I27" s="367">
        <v>16</v>
      </c>
      <c r="J27" s="367">
        <v>16</v>
      </c>
      <c r="K27" s="367">
        <v>0</v>
      </c>
      <c r="L27" s="367">
        <v>0</v>
      </c>
      <c r="M27" s="396"/>
      <c r="N27" s="347"/>
      <c r="O27" s="396"/>
    </row>
    <row r="28" spans="1:15" x14ac:dyDescent="0.2">
      <c r="A28" s="397" t="s">
        <v>47</v>
      </c>
      <c r="B28" s="367">
        <v>0</v>
      </c>
      <c r="C28" s="367">
        <v>0</v>
      </c>
      <c r="D28" s="431" t="str">
        <f t="shared" si="0"/>
        <v/>
      </c>
      <c r="E28" s="367">
        <v>17</v>
      </c>
      <c r="F28" s="367">
        <v>0</v>
      </c>
      <c r="G28" s="430">
        <f t="shared" si="1"/>
        <v>0</v>
      </c>
      <c r="H28" s="367">
        <f t="shared" si="2"/>
        <v>0</v>
      </c>
      <c r="I28" s="367">
        <v>9</v>
      </c>
      <c r="J28" s="367">
        <v>17</v>
      </c>
      <c r="K28" s="367">
        <v>0</v>
      </c>
      <c r="L28" s="367">
        <v>0</v>
      </c>
      <c r="M28" s="396"/>
      <c r="O28" s="396"/>
    </row>
    <row r="29" spans="1:15" x14ac:dyDescent="0.2">
      <c r="A29" s="408" t="s">
        <v>48</v>
      </c>
      <c r="B29" s="367">
        <v>2</v>
      </c>
      <c r="C29" s="367">
        <v>0</v>
      </c>
      <c r="D29" s="431">
        <f t="shared" si="0"/>
        <v>0</v>
      </c>
      <c r="E29" s="367">
        <v>1</v>
      </c>
      <c r="F29" s="367">
        <v>0</v>
      </c>
      <c r="G29" s="430">
        <f t="shared" si="1"/>
        <v>0</v>
      </c>
      <c r="H29" s="367">
        <f t="shared" si="2"/>
        <v>0</v>
      </c>
      <c r="I29" s="367">
        <v>1</v>
      </c>
      <c r="J29" s="367">
        <v>3</v>
      </c>
      <c r="K29" s="367">
        <v>0</v>
      </c>
      <c r="L29" s="367">
        <v>0</v>
      </c>
      <c r="M29" s="396"/>
      <c r="O29" s="396"/>
    </row>
    <row r="30" spans="1:15" s="395" customFormat="1" x14ac:dyDescent="0.2">
      <c r="A30" s="397" t="s">
        <v>49</v>
      </c>
      <c r="B30" s="367">
        <v>0</v>
      </c>
      <c r="C30" s="367">
        <v>0</v>
      </c>
      <c r="D30" s="431" t="str">
        <f t="shared" si="0"/>
        <v/>
      </c>
      <c r="E30" s="367">
        <v>11</v>
      </c>
      <c r="F30" s="367">
        <v>0</v>
      </c>
      <c r="G30" s="430">
        <f t="shared" si="1"/>
        <v>0</v>
      </c>
      <c r="H30" s="367">
        <f t="shared" si="2"/>
        <v>0</v>
      </c>
      <c r="I30" s="367">
        <v>10</v>
      </c>
      <c r="J30" s="367">
        <v>11</v>
      </c>
      <c r="K30" s="367">
        <v>0</v>
      </c>
      <c r="L30" s="367">
        <v>0</v>
      </c>
      <c r="M30" s="396"/>
      <c r="O30" s="396"/>
    </row>
    <row r="31" spans="1:15" x14ac:dyDescent="0.2">
      <c r="A31" s="397" t="s">
        <v>50</v>
      </c>
      <c r="B31" s="367">
        <v>0</v>
      </c>
      <c r="C31" s="367">
        <v>0</v>
      </c>
      <c r="D31" s="431" t="str">
        <f t="shared" si="0"/>
        <v/>
      </c>
      <c r="E31" s="367">
        <v>70</v>
      </c>
      <c r="F31" s="367">
        <v>0</v>
      </c>
      <c r="G31" s="430">
        <f t="shared" si="1"/>
        <v>0</v>
      </c>
      <c r="H31" s="367">
        <f t="shared" si="2"/>
        <v>0</v>
      </c>
      <c r="I31" s="367">
        <v>70</v>
      </c>
      <c r="J31" s="367">
        <v>70</v>
      </c>
      <c r="K31" s="367">
        <v>0</v>
      </c>
      <c r="L31" s="367">
        <v>0</v>
      </c>
      <c r="M31" s="396"/>
      <c r="O31" s="396"/>
    </row>
    <row r="32" spans="1:15" x14ac:dyDescent="0.2">
      <c r="A32" s="397" t="s">
        <v>51</v>
      </c>
      <c r="B32" s="367">
        <v>7</v>
      </c>
      <c r="C32" s="367">
        <v>0</v>
      </c>
      <c r="D32" s="431">
        <f t="shared" si="0"/>
        <v>0</v>
      </c>
      <c r="E32" s="367">
        <v>328</v>
      </c>
      <c r="F32" s="367">
        <v>52</v>
      </c>
      <c r="G32" s="430">
        <f t="shared" si="1"/>
        <v>0.15853658536585366</v>
      </c>
      <c r="H32" s="367">
        <f t="shared" si="2"/>
        <v>52</v>
      </c>
      <c r="I32" s="367">
        <v>91</v>
      </c>
      <c r="J32" s="367">
        <v>335</v>
      </c>
      <c r="K32" s="367">
        <v>2117434</v>
      </c>
      <c r="L32" s="367">
        <v>35831.79</v>
      </c>
      <c r="M32" s="396"/>
      <c r="O32" s="396"/>
    </row>
    <row r="33" spans="1:15" s="395" customFormat="1" x14ac:dyDescent="0.2">
      <c r="A33" s="397" t="s">
        <v>52</v>
      </c>
      <c r="B33" s="367">
        <v>1</v>
      </c>
      <c r="C33" s="367">
        <v>0</v>
      </c>
      <c r="D33" s="431">
        <f t="shared" si="0"/>
        <v>0</v>
      </c>
      <c r="E33" s="367">
        <v>65</v>
      </c>
      <c r="F33" s="367">
        <v>4</v>
      </c>
      <c r="G33" s="430">
        <f t="shared" si="1"/>
        <v>6.1538461538461542E-2</v>
      </c>
      <c r="H33" s="367">
        <f t="shared" si="2"/>
        <v>4</v>
      </c>
      <c r="I33" s="367">
        <v>49</v>
      </c>
      <c r="J33" s="367">
        <v>66</v>
      </c>
      <c r="K33" s="367">
        <v>642493</v>
      </c>
      <c r="L33" s="367">
        <v>12654</v>
      </c>
      <c r="M33" s="396"/>
      <c r="N33" s="347"/>
      <c r="O33" s="396"/>
    </row>
    <row r="34" spans="1:15" x14ac:dyDescent="0.2">
      <c r="A34" s="397" t="s">
        <v>53</v>
      </c>
      <c r="B34" s="367">
        <v>155</v>
      </c>
      <c r="C34" s="367">
        <v>3</v>
      </c>
      <c r="D34" s="431">
        <f t="shared" si="0"/>
        <v>1.935483870967742E-2</v>
      </c>
      <c r="E34" s="367">
        <v>3687</v>
      </c>
      <c r="F34" s="367">
        <v>21</v>
      </c>
      <c r="G34" s="430">
        <f t="shared" si="1"/>
        <v>5.6956875508543531E-3</v>
      </c>
      <c r="H34" s="367">
        <f t="shared" si="2"/>
        <v>24</v>
      </c>
      <c r="I34" s="367">
        <v>3623</v>
      </c>
      <c r="J34" s="367">
        <v>3842</v>
      </c>
      <c r="K34" s="367">
        <v>6106916</v>
      </c>
      <c r="L34" s="367">
        <v>113951</v>
      </c>
      <c r="M34" s="396"/>
      <c r="O34" s="396"/>
    </row>
    <row r="35" spans="1:15" x14ac:dyDescent="0.2">
      <c r="A35" s="397" t="s">
        <v>54</v>
      </c>
      <c r="B35" s="367">
        <v>0</v>
      </c>
      <c r="C35" s="367">
        <v>0</v>
      </c>
      <c r="D35" s="431" t="str">
        <f t="shared" si="0"/>
        <v/>
      </c>
      <c r="E35" s="367">
        <v>2</v>
      </c>
      <c r="F35" s="367">
        <v>0</v>
      </c>
      <c r="G35" s="430">
        <f t="shared" si="1"/>
        <v>0</v>
      </c>
      <c r="H35" s="367">
        <f t="shared" si="2"/>
        <v>0</v>
      </c>
      <c r="I35" s="367">
        <v>1</v>
      </c>
      <c r="J35" s="367">
        <v>2</v>
      </c>
      <c r="K35" s="367">
        <v>0</v>
      </c>
      <c r="L35" s="367">
        <v>0</v>
      </c>
      <c r="M35" s="396"/>
      <c r="O35" s="396"/>
    </row>
    <row r="36" spans="1:15" x14ac:dyDescent="0.2">
      <c r="A36" s="397" t="s">
        <v>55</v>
      </c>
      <c r="B36" s="367">
        <v>10</v>
      </c>
      <c r="C36" s="367">
        <v>2</v>
      </c>
      <c r="D36" s="431">
        <f t="shared" si="0"/>
        <v>0.2</v>
      </c>
      <c r="E36" s="367">
        <v>177</v>
      </c>
      <c r="F36" s="367">
        <v>26</v>
      </c>
      <c r="G36" s="430">
        <f t="shared" si="1"/>
        <v>0.14689265536723164</v>
      </c>
      <c r="H36" s="367">
        <f t="shared" si="2"/>
        <v>28</v>
      </c>
      <c r="I36" s="367">
        <v>146</v>
      </c>
      <c r="J36" s="367">
        <v>187</v>
      </c>
      <c r="K36" s="367">
        <v>11199819</v>
      </c>
      <c r="L36" s="367">
        <v>158839.5</v>
      </c>
      <c r="M36" s="396"/>
      <c r="O36" s="396"/>
    </row>
    <row r="37" spans="1:15" x14ac:dyDescent="0.2">
      <c r="A37" s="397" t="s">
        <v>56</v>
      </c>
      <c r="B37" s="367">
        <v>0</v>
      </c>
      <c r="C37" s="367">
        <v>0</v>
      </c>
      <c r="D37" s="431" t="str">
        <f t="shared" si="0"/>
        <v/>
      </c>
      <c r="E37" s="367">
        <v>7</v>
      </c>
      <c r="F37" s="367">
        <v>0</v>
      </c>
      <c r="G37" s="430">
        <f t="shared" si="1"/>
        <v>0</v>
      </c>
      <c r="H37" s="367">
        <f t="shared" si="2"/>
        <v>0</v>
      </c>
      <c r="I37" s="367">
        <v>7</v>
      </c>
      <c r="J37" s="367">
        <v>7</v>
      </c>
      <c r="K37" s="367">
        <v>0</v>
      </c>
      <c r="L37" s="367">
        <v>0</v>
      </c>
      <c r="M37" s="396"/>
      <c r="O37" s="396"/>
    </row>
    <row r="38" spans="1:15" x14ac:dyDescent="0.2">
      <c r="A38" s="397" t="s">
        <v>57</v>
      </c>
      <c r="B38" s="367">
        <v>27</v>
      </c>
      <c r="C38" s="367">
        <v>0</v>
      </c>
      <c r="D38" s="431">
        <f t="shared" si="0"/>
        <v>0</v>
      </c>
      <c r="E38" s="367">
        <v>0</v>
      </c>
      <c r="F38" s="367">
        <v>0</v>
      </c>
      <c r="G38" s="430" t="str">
        <f t="shared" si="1"/>
        <v/>
      </c>
      <c r="H38" s="367">
        <f t="shared" si="2"/>
        <v>0</v>
      </c>
      <c r="I38" s="367">
        <v>26</v>
      </c>
      <c r="J38" s="367">
        <v>27</v>
      </c>
      <c r="K38" s="367">
        <v>0</v>
      </c>
      <c r="L38" s="367">
        <v>0</v>
      </c>
      <c r="M38" s="396"/>
      <c r="O38" s="396"/>
    </row>
    <row r="39" spans="1:15" x14ac:dyDescent="0.2">
      <c r="A39" s="408" t="s">
        <v>58</v>
      </c>
      <c r="B39" s="367">
        <v>0</v>
      </c>
      <c r="C39" s="367">
        <v>0</v>
      </c>
      <c r="D39" s="431" t="str">
        <f t="shared" si="0"/>
        <v/>
      </c>
      <c r="E39" s="367">
        <v>0</v>
      </c>
      <c r="F39" s="367">
        <v>0</v>
      </c>
      <c r="G39" s="430" t="str">
        <f t="shared" si="1"/>
        <v/>
      </c>
      <c r="H39" s="367">
        <f t="shared" si="2"/>
        <v>0</v>
      </c>
      <c r="I39" s="367">
        <v>0</v>
      </c>
      <c r="J39" s="367">
        <v>0</v>
      </c>
      <c r="K39" s="367">
        <v>0</v>
      </c>
      <c r="L39" s="367">
        <v>0</v>
      </c>
      <c r="M39" s="396"/>
      <c r="O39" s="396"/>
    </row>
    <row r="40" spans="1:15" x14ac:dyDescent="0.2">
      <c r="A40" s="397" t="s">
        <v>59</v>
      </c>
      <c r="B40" s="367">
        <v>6</v>
      </c>
      <c r="C40" s="367">
        <v>0</v>
      </c>
      <c r="D40" s="431">
        <f t="shared" si="0"/>
        <v>0</v>
      </c>
      <c r="E40" s="367">
        <v>489</v>
      </c>
      <c r="F40" s="367">
        <v>0</v>
      </c>
      <c r="G40" s="430">
        <f t="shared" si="1"/>
        <v>0</v>
      </c>
      <c r="H40" s="367">
        <f t="shared" si="2"/>
        <v>0</v>
      </c>
      <c r="I40" s="367">
        <v>477</v>
      </c>
      <c r="J40" s="367">
        <v>495</v>
      </c>
      <c r="K40" s="367">
        <v>0</v>
      </c>
      <c r="L40" s="367">
        <v>0</v>
      </c>
      <c r="M40" s="396"/>
      <c r="O40" s="396"/>
    </row>
    <row r="41" spans="1:15" x14ac:dyDescent="0.2">
      <c r="A41" s="397" t="s">
        <v>60</v>
      </c>
      <c r="B41" s="367">
        <v>67</v>
      </c>
      <c r="C41" s="367">
        <v>0</v>
      </c>
      <c r="D41" s="431">
        <f t="shared" si="0"/>
        <v>0</v>
      </c>
      <c r="E41" s="367">
        <v>2382</v>
      </c>
      <c r="F41" s="367">
        <v>4</v>
      </c>
      <c r="G41" s="430">
        <f t="shared" si="1"/>
        <v>1.6792611251049538E-3</v>
      </c>
      <c r="H41" s="367">
        <f t="shared" si="2"/>
        <v>4</v>
      </c>
      <c r="I41" s="367">
        <v>2347</v>
      </c>
      <c r="J41" s="367">
        <v>2449</v>
      </c>
      <c r="K41" s="367">
        <v>31418</v>
      </c>
      <c r="L41" s="367">
        <v>467.96</v>
      </c>
      <c r="M41" s="396"/>
      <c r="O41" s="396"/>
    </row>
    <row r="42" spans="1:15" x14ac:dyDescent="0.2">
      <c r="A42" s="397" t="s">
        <v>61</v>
      </c>
      <c r="B42" s="367">
        <v>3</v>
      </c>
      <c r="C42" s="367">
        <v>1</v>
      </c>
      <c r="D42" s="431">
        <f t="shared" si="0"/>
        <v>0.33333333333333331</v>
      </c>
      <c r="E42" s="367">
        <v>341</v>
      </c>
      <c r="F42" s="367">
        <v>0</v>
      </c>
      <c r="G42" s="430">
        <f t="shared" si="1"/>
        <v>0</v>
      </c>
      <c r="H42" s="367">
        <f t="shared" si="2"/>
        <v>1</v>
      </c>
      <c r="I42" s="367">
        <v>330</v>
      </c>
      <c r="J42" s="367">
        <v>344</v>
      </c>
      <c r="K42" s="367">
        <v>8371011</v>
      </c>
      <c r="L42" s="367">
        <v>122916</v>
      </c>
      <c r="M42" s="396"/>
      <c r="O42" s="396"/>
    </row>
    <row r="43" spans="1:15" x14ac:dyDescent="0.2">
      <c r="A43" s="397" t="s">
        <v>62</v>
      </c>
      <c r="B43" s="367">
        <v>0</v>
      </c>
      <c r="C43" s="367">
        <v>0</v>
      </c>
      <c r="D43" s="431" t="str">
        <f t="shared" si="0"/>
        <v/>
      </c>
      <c r="E43" s="367">
        <v>4</v>
      </c>
      <c r="F43" s="367">
        <v>0</v>
      </c>
      <c r="G43" s="430">
        <f t="shared" si="1"/>
        <v>0</v>
      </c>
      <c r="H43" s="367">
        <f t="shared" si="2"/>
        <v>0</v>
      </c>
      <c r="I43" s="367">
        <v>3</v>
      </c>
      <c r="J43" s="367">
        <v>4</v>
      </c>
      <c r="K43" s="367">
        <v>0</v>
      </c>
      <c r="L43" s="367">
        <v>0</v>
      </c>
      <c r="M43" s="396"/>
      <c r="O43" s="396"/>
    </row>
    <row r="44" spans="1:15" x14ac:dyDescent="0.2">
      <c r="A44" s="408" t="s">
        <v>63</v>
      </c>
      <c r="B44" s="367">
        <v>0</v>
      </c>
      <c r="C44" s="367">
        <v>0</v>
      </c>
      <c r="D44" s="431" t="str">
        <f t="shared" si="0"/>
        <v/>
      </c>
      <c r="E44" s="367">
        <v>0</v>
      </c>
      <c r="F44" s="367">
        <v>0</v>
      </c>
      <c r="G44" s="430" t="str">
        <f t="shared" si="1"/>
        <v/>
      </c>
      <c r="H44" s="367">
        <f t="shared" si="2"/>
        <v>0</v>
      </c>
      <c r="I44" s="367">
        <v>0</v>
      </c>
      <c r="J44" s="367">
        <v>0</v>
      </c>
      <c r="K44" s="367">
        <v>0</v>
      </c>
      <c r="L44" s="367">
        <v>0</v>
      </c>
      <c r="M44" s="396"/>
      <c r="O44" s="396"/>
    </row>
    <row r="45" spans="1:15" s="395" customFormat="1" x14ac:dyDescent="0.2">
      <c r="A45" s="408" t="s">
        <v>64</v>
      </c>
      <c r="B45" s="367">
        <v>1</v>
      </c>
      <c r="C45" s="367">
        <v>0</v>
      </c>
      <c r="D45" s="431">
        <f t="shared" si="0"/>
        <v>0</v>
      </c>
      <c r="E45" s="367">
        <v>6</v>
      </c>
      <c r="F45" s="367">
        <v>0</v>
      </c>
      <c r="G45" s="430">
        <f t="shared" si="1"/>
        <v>0</v>
      </c>
      <c r="H45" s="367">
        <f t="shared" si="2"/>
        <v>0</v>
      </c>
      <c r="I45" s="367">
        <v>5</v>
      </c>
      <c r="J45" s="367">
        <v>7</v>
      </c>
      <c r="K45" s="367">
        <v>0</v>
      </c>
      <c r="L45" s="367">
        <v>0</v>
      </c>
      <c r="M45" s="396"/>
      <c r="O45" s="396"/>
    </row>
    <row r="46" spans="1:15" x14ac:dyDescent="0.2">
      <c r="A46" s="397" t="s">
        <v>65</v>
      </c>
      <c r="B46" s="367">
        <v>142</v>
      </c>
      <c r="C46" s="367">
        <v>19</v>
      </c>
      <c r="D46" s="431">
        <f t="shared" si="0"/>
        <v>0.13380281690140844</v>
      </c>
      <c r="E46" s="367">
        <v>953</v>
      </c>
      <c r="F46" s="367">
        <v>14</v>
      </c>
      <c r="G46" s="430">
        <f t="shared" si="1"/>
        <v>1.4690451206715634E-2</v>
      </c>
      <c r="H46" s="367">
        <f t="shared" si="2"/>
        <v>33</v>
      </c>
      <c r="I46" s="367">
        <v>952</v>
      </c>
      <c r="J46" s="367">
        <v>1095</v>
      </c>
      <c r="K46" s="367">
        <v>7971535</v>
      </c>
      <c r="L46" s="367">
        <v>54635</v>
      </c>
      <c r="M46" s="396"/>
      <c r="O46" s="396"/>
    </row>
    <row r="47" spans="1:15" x14ac:dyDescent="0.2">
      <c r="A47" s="397" t="s">
        <v>66</v>
      </c>
      <c r="B47" s="367">
        <v>4</v>
      </c>
      <c r="C47" s="367">
        <v>0</v>
      </c>
      <c r="D47" s="431">
        <f t="shared" si="0"/>
        <v>0</v>
      </c>
      <c r="E47" s="367">
        <v>310</v>
      </c>
      <c r="F47" s="367">
        <v>0</v>
      </c>
      <c r="G47" s="430">
        <f t="shared" si="1"/>
        <v>0</v>
      </c>
      <c r="H47" s="367">
        <f t="shared" si="2"/>
        <v>0</v>
      </c>
      <c r="I47" s="367">
        <v>300</v>
      </c>
      <c r="J47" s="367">
        <v>314</v>
      </c>
      <c r="K47" s="367">
        <v>0</v>
      </c>
      <c r="L47" s="367">
        <v>0</v>
      </c>
      <c r="M47" s="396"/>
      <c r="O47" s="396"/>
    </row>
    <row r="48" spans="1:15" x14ac:dyDescent="0.2">
      <c r="A48" s="397" t="s">
        <v>67</v>
      </c>
      <c r="B48" s="367">
        <v>18</v>
      </c>
      <c r="C48" s="367">
        <v>0</v>
      </c>
      <c r="D48" s="431">
        <f t="shared" si="0"/>
        <v>0</v>
      </c>
      <c r="E48" s="367">
        <v>195</v>
      </c>
      <c r="F48" s="367">
        <v>5</v>
      </c>
      <c r="G48" s="430">
        <f t="shared" si="1"/>
        <v>2.564102564102564E-2</v>
      </c>
      <c r="H48" s="367">
        <f t="shared" si="2"/>
        <v>5</v>
      </c>
      <c r="I48" s="367">
        <v>171</v>
      </c>
      <c r="J48" s="367">
        <v>213</v>
      </c>
      <c r="K48" s="367">
        <v>689030</v>
      </c>
      <c r="L48" s="367">
        <v>26665</v>
      </c>
      <c r="M48" s="396"/>
      <c r="O48" s="396"/>
    </row>
    <row r="49" spans="1:15" x14ac:dyDescent="0.2">
      <c r="A49" s="397" t="s">
        <v>68</v>
      </c>
      <c r="B49" s="367">
        <v>37</v>
      </c>
      <c r="C49" s="367">
        <v>0</v>
      </c>
      <c r="D49" s="431">
        <f t="shared" si="0"/>
        <v>0</v>
      </c>
      <c r="E49" s="367">
        <v>359</v>
      </c>
      <c r="F49" s="367">
        <v>0</v>
      </c>
      <c r="G49" s="430">
        <f t="shared" si="1"/>
        <v>0</v>
      </c>
      <c r="H49" s="367">
        <f t="shared" si="2"/>
        <v>0</v>
      </c>
      <c r="I49" s="367">
        <v>396</v>
      </c>
      <c r="J49" s="367">
        <v>396</v>
      </c>
      <c r="K49" s="367">
        <v>0</v>
      </c>
      <c r="L49" s="367">
        <v>0</v>
      </c>
      <c r="M49" s="396"/>
      <c r="O49" s="396"/>
    </row>
    <row r="50" spans="1:15" x14ac:dyDescent="0.2">
      <c r="A50" s="397" t="s">
        <v>69</v>
      </c>
      <c r="B50" s="367">
        <v>6</v>
      </c>
      <c r="C50" s="367">
        <v>0</v>
      </c>
      <c r="D50" s="431">
        <f t="shared" si="0"/>
        <v>0</v>
      </c>
      <c r="E50" s="367">
        <v>189</v>
      </c>
      <c r="F50" s="367">
        <v>2</v>
      </c>
      <c r="G50" s="430">
        <f t="shared" si="1"/>
        <v>1.0582010582010581E-2</v>
      </c>
      <c r="H50" s="367">
        <f t="shared" si="2"/>
        <v>2</v>
      </c>
      <c r="I50" s="367">
        <v>191</v>
      </c>
      <c r="J50" s="367">
        <v>195</v>
      </c>
      <c r="K50" s="367">
        <v>25400</v>
      </c>
      <c r="L50" s="367">
        <v>466.85</v>
      </c>
      <c r="M50" s="396"/>
      <c r="O50" s="396"/>
    </row>
    <row r="51" spans="1:15" x14ac:dyDescent="0.2">
      <c r="A51" s="397" t="s">
        <v>70</v>
      </c>
      <c r="B51" s="367">
        <v>0</v>
      </c>
      <c r="C51" s="367">
        <v>0</v>
      </c>
      <c r="D51" s="431" t="str">
        <f t="shared" si="0"/>
        <v/>
      </c>
      <c r="E51" s="367">
        <v>70</v>
      </c>
      <c r="F51" s="367">
        <v>0</v>
      </c>
      <c r="G51" s="430">
        <f t="shared" si="1"/>
        <v>0</v>
      </c>
      <c r="H51" s="367">
        <f t="shared" si="2"/>
        <v>0</v>
      </c>
      <c r="I51" s="367">
        <v>57</v>
      </c>
      <c r="J51" s="367">
        <v>70</v>
      </c>
      <c r="K51" s="367">
        <v>0</v>
      </c>
      <c r="L51" s="367">
        <v>0</v>
      </c>
      <c r="M51" s="396"/>
      <c r="O51" s="396"/>
    </row>
    <row r="52" spans="1:15" x14ac:dyDescent="0.2">
      <c r="A52" s="397" t="s">
        <v>71</v>
      </c>
      <c r="B52" s="367">
        <v>4</v>
      </c>
      <c r="C52" s="367">
        <v>0</v>
      </c>
      <c r="D52" s="431">
        <f t="shared" si="0"/>
        <v>0</v>
      </c>
      <c r="E52" s="367">
        <v>51</v>
      </c>
      <c r="F52" s="367">
        <v>0</v>
      </c>
      <c r="G52" s="430">
        <f t="shared" si="1"/>
        <v>0</v>
      </c>
      <c r="H52" s="367">
        <f t="shared" si="2"/>
        <v>0</v>
      </c>
      <c r="I52" s="367">
        <v>51</v>
      </c>
      <c r="J52" s="367">
        <v>55</v>
      </c>
      <c r="K52" s="367">
        <v>0</v>
      </c>
      <c r="L52" s="367">
        <v>0</v>
      </c>
      <c r="M52" s="396"/>
      <c r="O52" s="396"/>
    </row>
    <row r="53" spans="1:15" x14ac:dyDescent="0.2">
      <c r="A53" s="397" t="s">
        <v>72</v>
      </c>
      <c r="B53" s="367">
        <v>128</v>
      </c>
      <c r="C53" s="367">
        <v>38</v>
      </c>
      <c r="D53" s="431">
        <f t="shared" si="0"/>
        <v>0.296875</v>
      </c>
      <c r="E53" s="367">
        <v>3512</v>
      </c>
      <c r="F53" s="367">
        <v>83</v>
      </c>
      <c r="G53" s="430">
        <f t="shared" si="1"/>
        <v>2.3633257403189067E-2</v>
      </c>
      <c r="H53" s="367">
        <f t="shared" si="2"/>
        <v>121</v>
      </c>
      <c r="I53" s="367">
        <v>1803</v>
      </c>
      <c r="J53" s="367">
        <v>3640</v>
      </c>
      <c r="K53" s="367">
        <v>167833579</v>
      </c>
      <c r="L53" s="367">
        <v>2911518.04</v>
      </c>
      <c r="M53" s="396"/>
      <c r="O53" s="396"/>
    </row>
    <row r="54" spans="1:15" x14ac:dyDescent="0.2">
      <c r="A54" s="397" t="s">
        <v>73</v>
      </c>
      <c r="B54" s="367">
        <v>4</v>
      </c>
      <c r="C54" s="367">
        <v>0</v>
      </c>
      <c r="D54" s="431">
        <f t="shared" si="0"/>
        <v>0</v>
      </c>
      <c r="E54" s="367">
        <v>571</v>
      </c>
      <c r="F54" s="367">
        <v>9</v>
      </c>
      <c r="G54" s="430">
        <f t="shared" si="1"/>
        <v>1.5761821366024518E-2</v>
      </c>
      <c r="H54" s="367">
        <f t="shared" si="2"/>
        <v>9</v>
      </c>
      <c r="I54" s="367">
        <v>322</v>
      </c>
      <c r="J54" s="367">
        <v>575</v>
      </c>
      <c r="K54" s="367">
        <v>9364260</v>
      </c>
      <c r="L54" s="367">
        <v>130883</v>
      </c>
      <c r="M54" s="396"/>
      <c r="O54" s="396"/>
    </row>
    <row r="55" spans="1:15" s="395" customFormat="1" x14ac:dyDescent="0.2">
      <c r="A55" s="397" t="s">
        <v>74</v>
      </c>
      <c r="B55" s="367">
        <v>137</v>
      </c>
      <c r="C55" s="367">
        <v>1</v>
      </c>
      <c r="D55" s="431">
        <f t="shared" si="0"/>
        <v>7.2992700729927005E-3</v>
      </c>
      <c r="E55" s="367">
        <v>5248</v>
      </c>
      <c r="F55" s="367">
        <v>466</v>
      </c>
      <c r="G55" s="430">
        <f t="shared" si="1"/>
        <v>8.8795731707317069E-2</v>
      </c>
      <c r="H55" s="367">
        <f t="shared" si="2"/>
        <v>467</v>
      </c>
      <c r="I55" s="367">
        <v>2054</v>
      </c>
      <c r="J55" s="367">
        <v>5385</v>
      </c>
      <c r="K55" s="367">
        <v>124652609</v>
      </c>
      <c r="L55" s="367">
        <v>2930082</v>
      </c>
      <c r="M55" s="396"/>
      <c r="N55" s="347"/>
      <c r="O55" s="396"/>
    </row>
    <row r="56" spans="1:15" x14ac:dyDescent="0.2">
      <c r="A56" s="397" t="s">
        <v>75</v>
      </c>
      <c r="B56" s="367">
        <v>61</v>
      </c>
      <c r="C56" s="367">
        <v>1</v>
      </c>
      <c r="D56" s="431">
        <f t="shared" si="0"/>
        <v>1.6393442622950821E-2</v>
      </c>
      <c r="E56" s="367">
        <v>799</v>
      </c>
      <c r="F56" s="367">
        <v>52</v>
      </c>
      <c r="G56" s="430">
        <f t="shared" si="1"/>
        <v>6.5081351689612016E-2</v>
      </c>
      <c r="H56" s="367">
        <f t="shared" si="2"/>
        <v>53</v>
      </c>
      <c r="I56" s="367">
        <v>373</v>
      </c>
      <c r="J56" s="367">
        <v>860</v>
      </c>
      <c r="K56" s="367">
        <v>3258149</v>
      </c>
      <c r="L56" s="367">
        <v>51109</v>
      </c>
      <c r="M56" s="396"/>
      <c r="O56" s="396"/>
    </row>
    <row r="57" spans="1:15" x14ac:dyDescent="0.2">
      <c r="A57" s="397" t="s">
        <v>76</v>
      </c>
      <c r="B57" s="367">
        <v>29</v>
      </c>
      <c r="C57" s="367">
        <v>0</v>
      </c>
      <c r="D57" s="431">
        <f t="shared" si="0"/>
        <v>0</v>
      </c>
      <c r="E57" s="367">
        <v>2390</v>
      </c>
      <c r="F57" s="367">
        <v>49</v>
      </c>
      <c r="G57" s="430">
        <f t="shared" si="1"/>
        <v>2.0502092050209204E-2</v>
      </c>
      <c r="H57" s="367">
        <f t="shared" si="2"/>
        <v>49</v>
      </c>
      <c r="I57" s="367">
        <v>1739</v>
      </c>
      <c r="J57" s="367">
        <v>2419</v>
      </c>
      <c r="K57" s="367">
        <v>7146251</v>
      </c>
      <c r="L57" s="367">
        <v>136590</v>
      </c>
      <c r="M57" s="396"/>
      <c r="O57" s="396"/>
    </row>
    <row r="58" spans="1:15" x14ac:dyDescent="0.2">
      <c r="A58" s="397" t="s">
        <v>77</v>
      </c>
      <c r="B58" s="367">
        <v>56</v>
      </c>
      <c r="C58" s="367">
        <v>1</v>
      </c>
      <c r="D58" s="431">
        <f t="shared" si="0"/>
        <v>1.7857142857142856E-2</v>
      </c>
      <c r="E58" s="367">
        <v>1026</v>
      </c>
      <c r="F58" s="367">
        <v>52</v>
      </c>
      <c r="G58" s="430">
        <f t="shared" si="1"/>
        <v>5.0682261208576995E-2</v>
      </c>
      <c r="H58" s="367">
        <f t="shared" si="2"/>
        <v>53</v>
      </c>
      <c r="I58" s="367">
        <v>379</v>
      </c>
      <c r="J58" s="367">
        <v>1082</v>
      </c>
      <c r="K58" s="367">
        <v>26488570</v>
      </c>
      <c r="L58" s="367">
        <v>177261.5</v>
      </c>
      <c r="M58" s="396"/>
      <c r="O58" s="396"/>
    </row>
    <row r="59" spans="1:15" x14ac:dyDescent="0.2">
      <c r="A59" s="397" t="s">
        <v>78</v>
      </c>
      <c r="B59" s="367">
        <v>1</v>
      </c>
      <c r="C59" s="367">
        <v>1</v>
      </c>
      <c r="D59" s="431">
        <f t="shared" si="0"/>
        <v>1</v>
      </c>
      <c r="E59" s="367">
        <v>43</v>
      </c>
      <c r="F59" s="367">
        <v>0</v>
      </c>
      <c r="G59" s="430">
        <f t="shared" si="1"/>
        <v>0</v>
      </c>
      <c r="H59" s="367">
        <f t="shared" si="2"/>
        <v>1</v>
      </c>
      <c r="I59" s="367">
        <v>40</v>
      </c>
      <c r="J59" s="367">
        <v>44</v>
      </c>
      <c r="K59" s="367">
        <v>0</v>
      </c>
      <c r="L59" s="367">
        <v>0</v>
      </c>
      <c r="M59" s="396"/>
      <c r="O59" s="396"/>
    </row>
    <row r="60" spans="1:15" x14ac:dyDescent="0.2">
      <c r="A60" s="397" t="s">
        <v>79</v>
      </c>
      <c r="B60" s="367">
        <v>9</v>
      </c>
      <c r="C60" s="367">
        <v>0</v>
      </c>
      <c r="D60" s="431">
        <f t="shared" si="0"/>
        <v>0</v>
      </c>
      <c r="E60" s="367">
        <v>701</v>
      </c>
      <c r="F60" s="367">
        <v>0</v>
      </c>
      <c r="G60" s="430">
        <f t="shared" si="1"/>
        <v>0</v>
      </c>
      <c r="H60" s="367">
        <f t="shared" si="2"/>
        <v>0</v>
      </c>
      <c r="I60" s="367">
        <v>573</v>
      </c>
      <c r="J60" s="367">
        <v>710</v>
      </c>
      <c r="K60" s="367">
        <v>0</v>
      </c>
      <c r="L60" s="367">
        <v>0</v>
      </c>
      <c r="M60" s="396"/>
      <c r="O60" s="396"/>
    </row>
    <row r="61" spans="1:15" x14ac:dyDescent="0.2">
      <c r="A61" s="397" t="s">
        <v>80</v>
      </c>
      <c r="B61" s="367">
        <v>481</v>
      </c>
      <c r="C61" s="367">
        <v>8</v>
      </c>
      <c r="D61" s="431">
        <f t="shared" si="0"/>
        <v>1.6632016632016633E-2</v>
      </c>
      <c r="E61" s="367">
        <v>1045</v>
      </c>
      <c r="F61" s="367">
        <v>68</v>
      </c>
      <c r="G61" s="430">
        <f t="shared" si="1"/>
        <v>6.5071770334928225E-2</v>
      </c>
      <c r="H61" s="367">
        <f t="shared" si="2"/>
        <v>76</v>
      </c>
      <c r="I61" s="367">
        <v>1165</v>
      </c>
      <c r="J61" s="367">
        <v>1526</v>
      </c>
      <c r="K61" s="367">
        <v>5549342</v>
      </c>
      <c r="L61" s="367">
        <v>122099.78</v>
      </c>
      <c r="M61" s="396"/>
      <c r="O61" s="396"/>
    </row>
    <row r="62" spans="1:15" x14ac:dyDescent="0.2">
      <c r="A62" s="397" t="s">
        <v>81</v>
      </c>
      <c r="B62" s="367">
        <v>0</v>
      </c>
      <c r="C62" s="367">
        <v>0</v>
      </c>
      <c r="D62" s="431" t="str">
        <f t="shared" si="0"/>
        <v/>
      </c>
      <c r="E62" s="367">
        <v>52</v>
      </c>
      <c r="F62" s="367">
        <v>0</v>
      </c>
      <c r="G62" s="430">
        <f t="shared" si="1"/>
        <v>0</v>
      </c>
      <c r="H62" s="367">
        <f t="shared" si="2"/>
        <v>0</v>
      </c>
      <c r="I62" s="367">
        <v>46</v>
      </c>
      <c r="J62" s="367">
        <v>52</v>
      </c>
      <c r="K62" s="367">
        <v>0</v>
      </c>
      <c r="L62" s="367">
        <v>0</v>
      </c>
      <c r="M62" s="396"/>
      <c r="O62" s="396"/>
    </row>
    <row r="63" spans="1:15" x14ac:dyDescent="0.2">
      <c r="A63" s="397" t="s">
        <v>82</v>
      </c>
      <c r="B63" s="367">
        <v>29</v>
      </c>
      <c r="C63" s="367">
        <v>0</v>
      </c>
      <c r="D63" s="431">
        <f t="shared" si="0"/>
        <v>0</v>
      </c>
      <c r="E63" s="367">
        <v>995</v>
      </c>
      <c r="F63" s="367">
        <v>51</v>
      </c>
      <c r="G63" s="430">
        <f t="shared" si="1"/>
        <v>5.1256281407035177E-2</v>
      </c>
      <c r="H63" s="367">
        <f t="shared" si="2"/>
        <v>51</v>
      </c>
      <c r="I63" s="367">
        <v>552</v>
      </c>
      <c r="J63" s="367">
        <v>1024</v>
      </c>
      <c r="K63" s="367">
        <v>11540350</v>
      </c>
      <c r="L63" s="367">
        <v>37503</v>
      </c>
      <c r="M63" s="396"/>
      <c r="O63" s="396"/>
    </row>
    <row r="64" spans="1:15" x14ac:dyDescent="0.2">
      <c r="A64" s="397" t="s">
        <v>83</v>
      </c>
      <c r="B64" s="367">
        <v>5</v>
      </c>
      <c r="C64" s="367">
        <v>1</v>
      </c>
      <c r="D64" s="431">
        <f t="shared" si="0"/>
        <v>0.2</v>
      </c>
      <c r="E64" s="367">
        <v>817</v>
      </c>
      <c r="F64" s="367">
        <v>33</v>
      </c>
      <c r="G64" s="430">
        <f t="shared" si="1"/>
        <v>4.0391676866585069E-2</v>
      </c>
      <c r="H64" s="367">
        <f t="shared" si="2"/>
        <v>34</v>
      </c>
      <c r="I64" s="367">
        <v>371</v>
      </c>
      <c r="J64" s="367">
        <v>822</v>
      </c>
      <c r="K64" s="367">
        <v>49908562</v>
      </c>
      <c r="L64" s="367">
        <v>888012.76</v>
      </c>
      <c r="M64" s="396"/>
      <c r="O64" s="396"/>
    </row>
    <row r="65" spans="1:15" x14ac:dyDescent="0.2">
      <c r="A65" s="397" t="s">
        <v>84</v>
      </c>
      <c r="B65" s="367">
        <v>0</v>
      </c>
      <c r="C65" s="367">
        <v>0</v>
      </c>
      <c r="D65" s="431" t="str">
        <f t="shared" si="0"/>
        <v/>
      </c>
      <c r="E65" s="367">
        <v>22</v>
      </c>
      <c r="F65" s="367">
        <v>0</v>
      </c>
      <c r="G65" s="430">
        <f t="shared" si="1"/>
        <v>0</v>
      </c>
      <c r="H65" s="367">
        <f t="shared" si="2"/>
        <v>0</v>
      </c>
      <c r="I65" s="367">
        <v>22</v>
      </c>
      <c r="J65" s="367">
        <v>22</v>
      </c>
      <c r="K65" s="367">
        <v>0</v>
      </c>
      <c r="L65" s="367">
        <v>0</v>
      </c>
      <c r="M65" s="396"/>
      <c r="O65" s="396"/>
    </row>
    <row r="66" spans="1:15" s="395" customFormat="1" x14ac:dyDescent="0.2">
      <c r="A66" s="397" t="s">
        <v>85</v>
      </c>
      <c r="B66" s="367">
        <v>12</v>
      </c>
      <c r="C66" s="367">
        <v>0</v>
      </c>
      <c r="D66" s="431">
        <f t="shared" si="0"/>
        <v>0</v>
      </c>
      <c r="E66" s="367">
        <v>0</v>
      </c>
      <c r="F66" s="367">
        <v>0</v>
      </c>
      <c r="G66" s="430" t="str">
        <f t="shared" si="1"/>
        <v/>
      </c>
      <c r="H66" s="367">
        <f t="shared" si="2"/>
        <v>0</v>
      </c>
      <c r="I66" s="367">
        <v>12</v>
      </c>
      <c r="J66" s="367">
        <v>12</v>
      </c>
      <c r="K66" s="367">
        <v>0</v>
      </c>
      <c r="L66" s="367">
        <v>0</v>
      </c>
      <c r="M66" s="396"/>
      <c r="N66" s="347"/>
      <c r="O66" s="396"/>
    </row>
    <row r="67" spans="1:15" x14ac:dyDescent="0.2">
      <c r="A67" s="397" t="s">
        <v>86</v>
      </c>
      <c r="B67" s="367">
        <v>0</v>
      </c>
      <c r="C67" s="367">
        <v>0</v>
      </c>
      <c r="D67" s="431" t="str">
        <f t="shared" si="0"/>
        <v/>
      </c>
      <c r="E67" s="367">
        <v>5</v>
      </c>
      <c r="F67" s="367">
        <v>0</v>
      </c>
      <c r="G67" s="430">
        <f t="shared" si="1"/>
        <v>0</v>
      </c>
      <c r="H67" s="367">
        <f t="shared" si="2"/>
        <v>0</v>
      </c>
      <c r="I67" s="367">
        <v>5</v>
      </c>
      <c r="J67" s="367">
        <v>5</v>
      </c>
      <c r="K67" s="367">
        <v>0</v>
      </c>
      <c r="L67" s="367">
        <v>0</v>
      </c>
      <c r="M67" s="396"/>
      <c r="O67" s="396"/>
    </row>
    <row r="68" spans="1:15" x14ac:dyDescent="0.2">
      <c r="A68" s="408" t="s">
        <v>87</v>
      </c>
      <c r="B68" s="367">
        <v>0</v>
      </c>
      <c r="C68" s="367">
        <v>0</v>
      </c>
      <c r="D68" s="431" t="str">
        <f t="shared" si="0"/>
        <v/>
      </c>
      <c r="E68" s="367">
        <v>0</v>
      </c>
      <c r="F68" s="367">
        <v>0</v>
      </c>
      <c r="G68" s="430" t="str">
        <f t="shared" si="1"/>
        <v/>
      </c>
      <c r="H68" s="367">
        <f t="shared" si="2"/>
        <v>0</v>
      </c>
      <c r="I68" s="367">
        <v>0</v>
      </c>
      <c r="J68" s="367">
        <v>0</v>
      </c>
      <c r="K68" s="367">
        <v>0</v>
      </c>
      <c r="L68" s="367">
        <v>0</v>
      </c>
      <c r="M68" s="396"/>
      <c r="O68" s="396"/>
    </row>
    <row r="69" spans="1:15" x14ac:dyDescent="0.2">
      <c r="A69" s="397" t="s">
        <v>88</v>
      </c>
      <c r="B69" s="367">
        <v>15</v>
      </c>
      <c r="C69" s="367">
        <v>2</v>
      </c>
      <c r="D69" s="431">
        <f t="shared" si="0"/>
        <v>0.13333333333333333</v>
      </c>
      <c r="E69" s="367">
        <v>808</v>
      </c>
      <c r="F69" s="367">
        <v>126</v>
      </c>
      <c r="G69" s="430">
        <f t="shared" si="1"/>
        <v>0.15594059405940594</v>
      </c>
      <c r="H69" s="367">
        <f t="shared" si="2"/>
        <v>128</v>
      </c>
      <c r="I69" s="367">
        <v>393</v>
      </c>
      <c r="J69" s="367">
        <v>823</v>
      </c>
      <c r="K69" s="367">
        <v>1917340</v>
      </c>
      <c r="L69" s="367">
        <v>42816.15</v>
      </c>
      <c r="M69" s="396"/>
      <c r="O69" s="396"/>
    </row>
    <row r="70" spans="1:15" s="395" customFormat="1" x14ac:dyDescent="0.2">
      <c r="A70" s="397" t="s">
        <v>89</v>
      </c>
      <c r="B70" s="367">
        <v>0</v>
      </c>
      <c r="C70" s="367">
        <v>0</v>
      </c>
      <c r="D70" s="431" t="str">
        <f t="shared" si="0"/>
        <v/>
      </c>
      <c r="E70" s="367">
        <v>6</v>
      </c>
      <c r="F70" s="367">
        <v>0</v>
      </c>
      <c r="G70" s="430">
        <f t="shared" si="1"/>
        <v>0</v>
      </c>
      <c r="H70" s="367">
        <f t="shared" si="2"/>
        <v>0</v>
      </c>
      <c r="I70" s="367">
        <v>6</v>
      </c>
      <c r="J70" s="367">
        <v>6</v>
      </c>
      <c r="K70" s="367">
        <v>0</v>
      </c>
      <c r="L70" s="367">
        <v>0</v>
      </c>
      <c r="M70" s="396"/>
      <c r="O70" s="396"/>
    </row>
    <row r="71" spans="1:15" x14ac:dyDescent="0.2">
      <c r="A71" s="397" t="s">
        <v>90</v>
      </c>
      <c r="B71" s="367">
        <v>3</v>
      </c>
      <c r="C71" s="367">
        <v>1</v>
      </c>
      <c r="D71" s="431">
        <f t="shared" si="0"/>
        <v>0.33333333333333331</v>
      </c>
      <c r="E71" s="367">
        <v>99</v>
      </c>
      <c r="F71" s="367">
        <v>0</v>
      </c>
      <c r="G71" s="430">
        <f t="shared" ref="G71:G73" si="3">IF(OR((E71=0),(E71="")),"",(F71/E71))</f>
        <v>0</v>
      </c>
      <c r="H71" s="367">
        <f t="shared" ref="H71:H72" si="4">C71+F71</f>
        <v>1</v>
      </c>
      <c r="I71" s="367">
        <v>100</v>
      </c>
      <c r="J71" s="367">
        <v>102</v>
      </c>
      <c r="K71" s="367">
        <v>0</v>
      </c>
      <c r="L71" s="367">
        <v>0</v>
      </c>
      <c r="M71" s="396"/>
      <c r="O71" s="396"/>
    </row>
    <row r="72" spans="1:15" s="395" customFormat="1" x14ac:dyDescent="0.2">
      <c r="A72" s="397" t="s">
        <v>91</v>
      </c>
      <c r="B72" s="367">
        <v>0</v>
      </c>
      <c r="C72" s="367">
        <v>0</v>
      </c>
      <c r="D72" s="431" t="str">
        <f t="shared" ref="D72" si="5">IF(OR((B72=0),(B72="")),"",(C72/B72))</f>
        <v/>
      </c>
      <c r="E72" s="367">
        <v>4</v>
      </c>
      <c r="F72" s="367">
        <v>0</v>
      </c>
      <c r="G72" s="430">
        <f t="shared" si="3"/>
        <v>0</v>
      </c>
      <c r="H72" s="367">
        <f t="shared" si="4"/>
        <v>0</v>
      </c>
      <c r="I72" s="367">
        <v>2</v>
      </c>
      <c r="J72" s="367">
        <v>4</v>
      </c>
      <c r="K72" s="367">
        <v>0</v>
      </c>
      <c r="L72" s="367">
        <v>0</v>
      </c>
      <c r="M72" s="396"/>
      <c r="O72" s="396"/>
    </row>
    <row r="73" spans="1:15" x14ac:dyDescent="0.2">
      <c r="A73" s="366" t="s">
        <v>92</v>
      </c>
      <c r="B73" s="370">
        <f>SUM(B6:B72)</f>
        <v>3572</v>
      </c>
      <c r="C73" s="370">
        <f>SUM(C6:C72)</f>
        <v>291</v>
      </c>
      <c r="D73" s="431">
        <f>IF(OR((B73=0),(B73="")),"",(C73/B73))</f>
        <v>8.1466965285554305E-2</v>
      </c>
      <c r="E73" s="370">
        <f t="shared" ref="E73:L73" si="6">SUM(E6:E72)</f>
        <v>114561</v>
      </c>
      <c r="F73" s="370">
        <f t="shared" si="6"/>
        <v>28117</v>
      </c>
      <c r="G73" s="430">
        <f t="shared" si="3"/>
        <v>0.24543256431071656</v>
      </c>
      <c r="H73" s="370">
        <f t="shared" si="6"/>
        <v>28408</v>
      </c>
      <c r="I73" s="370">
        <f t="shared" si="6"/>
        <v>58627</v>
      </c>
      <c r="J73" s="370">
        <f t="shared" si="6"/>
        <v>118133</v>
      </c>
      <c r="K73" s="370">
        <f t="shared" si="6"/>
        <v>4162038755</v>
      </c>
      <c r="L73" s="370">
        <f t="shared" si="6"/>
        <v>41220517.969999991</v>
      </c>
    </row>
    <row r="74" spans="1:15" x14ac:dyDescent="0.2">
      <c r="A74" s="375"/>
      <c r="B74" s="376"/>
      <c r="C74" s="377" t="s">
        <v>93</v>
      </c>
      <c r="K74" s="346"/>
    </row>
    <row r="75" spans="1:15" ht="12.75" customHeight="1" x14ac:dyDescent="0.2">
      <c r="A75" s="496" t="s">
        <v>163</v>
      </c>
      <c r="B75" s="496"/>
      <c r="C75" s="377"/>
    </row>
    <row r="76" spans="1:15" x14ac:dyDescent="0.2">
      <c r="A76" s="496"/>
      <c r="B76" s="496"/>
    </row>
    <row r="77" spans="1:15" x14ac:dyDescent="0.2">
      <c r="A77" s="496"/>
      <c r="B77" s="496"/>
    </row>
    <row r="78" spans="1:15" x14ac:dyDescent="0.2">
      <c r="A78" s="496"/>
      <c r="B78" s="496"/>
    </row>
    <row r="79" spans="1:15" x14ac:dyDescent="0.2">
      <c r="A79" s="496"/>
      <c r="B79" s="496"/>
    </row>
  </sheetData>
  <mergeCells count="4">
    <mergeCell ref="A1:C1"/>
    <mergeCell ref="B2:C4"/>
    <mergeCell ref="E2:F4"/>
    <mergeCell ref="A75:B79"/>
  </mergeCells>
  <pageMargins left="0.7" right="0.7" top="0.75" bottom="0.75" header="0.3" footer="0.3"/>
  <ignoredErrors>
    <ignoredError sqref="E73:G73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D550-C3FE-4C3F-BB62-26342CBED8FA}">
  <dimension ref="A1:L7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25" x14ac:dyDescent="0.2"/>
  <cols>
    <col min="1" max="1" width="19.28515625" style="347" bestFit="1" customWidth="1"/>
    <col min="2" max="2" width="12.140625" style="347" bestFit="1" customWidth="1"/>
    <col min="3" max="3" width="18.140625" style="347" customWidth="1"/>
    <col min="4" max="4" width="12.28515625" style="347" bestFit="1" customWidth="1"/>
    <col min="5" max="5" width="12.140625" style="347" bestFit="1" customWidth="1"/>
    <col min="6" max="6" width="17.7109375" style="347" customWidth="1"/>
    <col min="7" max="7" width="12" style="347" bestFit="1" customWidth="1"/>
    <col min="8" max="8" width="10.140625" style="347" bestFit="1" customWidth="1"/>
    <col min="9" max="9" width="12.7109375" style="347" bestFit="1" customWidth="1"/>
    <col min="10" max="10" width="12.140625" style="347" bestFit="1" customWidth="1"/>
    <col min="11" max="11" width="15.28515625" style="347" bestFit="1" customWidth="1"/>
    <col min="12" max="12" width="21.85546875" style="347" bestFit="1" customWidth="1"/>
    <col min="13" max="16384" width="9.140625" style="347"/>
  </cols>
  <sheetData>
    <row r="1" spans="1:12" x14ac:dyDescent="0.2">
      <c r="A1" s="480">
        <v>2023</v>
      </c>
      <c r="B1" s="481"/>
      <c r="C1" s="481"/>
      <c r="D1" s="341"/>
      <c r="E1" s="342"/>
      <c r="F1" s="343" t="s">
        <v>136</v>
      </c>
      <c r="G1" s="344">
        <f>COUNTA(B6:B72)</f>
        <v>47</v>
      </c>
      <c r="H1" s="344"/>
      <c r="I1" s="344"/>
      <c r="J1" s="342" t="s">
        <v>2</v>
      </c>
      <c r="K1" s="345">
        <f>G1/67</f>
        <v>0.70149253731343286</v>
      </c>
      <c r="L1" s="346"/>
    </row>
    <row r="2" spans="1:12" ht="12.75" customHeight="1" x14ac:dyDescent="0.25">
      <c r="A2" s="348" t="s">
        <v>3</v>
      </c>
      <c r="B2" s="482" t="s">
        <v>137</v>
      </c>
      <c r="C2" s="483"/>
      <c r="D2" s="350" t="s">
        <v>170</v>
      </c>
      <c r="E2" s="488" t="s">
        <v>138</v>
      </c>
      <c r="F2" s="489"/>
      <c r="G2" s="350" t="s">
        <v>170</v>
      </c>
      <c r="H2" s="349" t="s">
        <v>6</v>
      </c>
      <c r="I2" s="349" t="s">
        <v>140</v>
      </c>
      <c r="J2" s="349" t="s">
        <v>7</v>
      </c>
      <c r="K2" s="351" t="s">
        <v>8</v>
      </c>
      <c r="L2" s="351" t="s">
        <v>175</v>
      </c>
    </row>
    <row r="3" spans="1:12" ht="15" x14ac:dyDescent="0.25">
      <c r="A3" s="417">
        <v>45327</v>
      </c>
      <c r="B3" s="484"/>
      <c r="C3" s="485"/>
      <c r="D3" s="358" t="s">
        <v>140</v>
      </c>
      <c r="E3" s="490"/>
      <c r="F3" s="491"/>
      <c r="G3" s="358" t="s">
        <v>140</v>
      </c>
      <c r="H3" s="355" t="s">
        <v>11</v>
      </c>
      <c r="I3" s="355" t="s">
        <v>12</v>
      </c>
      <c r="J3" s="356" t="s">
        <v>0</v>
      </c>
      <c r="K3" s="354" t="s">
        <v>13</v>
      </c>
      <c r="L3" s="354" t="s">
        <v>14</v>
      </c>
    </row>
    <row r="4" spans="1:12" ht="15" x14ac:dyDescent="0.25">
      <c r="A4" s="357"/>
      <c r="B4" s="486"/>
      <c r="C4" s="487"/>
      <c r="D4" s="358" t="s">
        <v>173</v>
      </c>
      <c r="E4" s="492"/>
      <c r="F4" s="493"/>
      <c r="G4" s="358" t="s">
        <v>172</v>
      </c>
      <c r="H4" s="358" t="s">
        <v>15</v>
      </c>
      <c r="I4" s="359" t="s">
        <v>16</v>
      </c>
      <c r="J4" s="358" t="s">
        <v>181</v>
      </c>
      <c r="K4" s="354" t="s">
        <v>17</v>
      </c>
      <c r="L4" s="354" t="s">
        <v>18</v>
      </c>
    </row>
    <row r="5" spans="1:12" ht="15" x14ac:dyDescent="0.25">
      <c r="A5" s="360" t="s">
        <v>19</v>
      </c>
      <c r="B5" s="361" t="s">
        <v>20</v>
      </c>
      <c r="C5" s="361" t="s">
        <v>21</v>
      </c>
      <c r="D5" s="363" t="s">
        <v>174</v>
      </c>
      <c r="E5" s="361" t="s">
        <v>20</v>
      </c>
      <c r="F5" s="361" t="s">
        <v>11</v>
      </c>
      <c r="G5" s="363" t="s">
        <v>171</v>
      </c>
      <c r="H5" s="362" t="s">
        <v>21</v>
      </c>
      <c r="I5" s="362" t="s">
        <v>22</v>
      </c>
      <c r="J5" s="362" t="s">
        <v>20</v>
      </c>
      <c r="K5" s="364" t="s">
        <v>23</v>
      </c>
      <c r="L5" s="354" t="s">
        <v>24</v>
      </c>
    </row>
    <row r="6" spans="1:12" s="395" customFormat="1" x14ac:dyDescent="0.2">
      <c r="A6" s="434" t="s">
        <v>25</v>
      </c>
      <c r="B6" s="435"/>
      <c r="C6" s="435"/>
      <c r="D6" s="436" t="str">
        <f t="shared" ref="D6:D70" si="0">IF(OR((B6=0),(B6="")),"",(C6/B6))</f>
        <v/>
      </c>
      <c r="E6" s="435"/>
      <c r="F6" s="435"/>
      <c r="G6" s="437" t="str">
        <f>IF(OR((E6=0),(E6="")),"",(F6/E6))</f>
        <v/>
      </c>
      <c r="H6" s="367"/>
      <c r="I6" s="435"/>
      <c r="J6" s="435"/>
      <c r="K6" s="435"/>
      <c r="L6" s="435"/>
    </row>
    <row r="7" spans="1:12" s="395" customFormat="1" x14ac:dyDescent="0.2">
      <c r="A7" s="408" t="s">
        <v>26</v>
      </c>
      <c r="B7" s="367">
        <v>0</v>
      </c>
      <c r="C7" s="367">
        <v>0</v>
      </c>
      <c r="D7" s="431" t="str">
        <f t="shared" si="0"/>
        <v/>
      </c>
      <c r="E7" s="367">
        <v>0</v>
      </c>
      <c r="F7" s="407">
        <v>0</v>
      </c>
      <c r="G7" s="430" t="str">
        <f t="shared" ref="G7:G70" si="1">IF(OR((E7=0),(E7="")),"",(F7/E7))</f>
        <v/>
      </c>
      <c r="H7" s="367">
        <v>0</v>
      </c>
      <c r="I7" s="367">
        <v>7</v>
      </c>
      <c r="J7" s="367">
        <v>0</v>
      </c>
      <c r="K7" s="367">
        <v>0</v>
      </c>
      <c r="L7" s="367">
        <v>0</v>
      </c>
    </row>
    <row r="8" spans="1:12" x14ac:dyDescent="0.2">
      <c r="A8" s="434" t="s">
        <v>27</v>
      </c>
      <c r="B8" s="435"/>
      <c r="C8" s="435"/>
      <c r="D8" s="436" t="str">
        <f t="shared" si="0"/>
        <v/>
      </c>
      <c r="E8" s="435"/>
      <c r="F8" s="435"/>
      <c r="G8" s="437" t="str">
        <f t="shared" si="1"/>
        <v/>
      </c>
      <c r="H8" s="367"/>
      <c r="I8" s="435"/>
      <c r="J8" s="435"/>
      <c r="K8" s="435"/>
      <c r="L8" s="435"/>
    </row>
    <row r="9" spans="1:12" s="395" customFormat="1" x14ac:dyDescent="0.2">
      <c r="A9" s="397" t="s">
        <v>28</v>
      </c>
      <c r="B9" s="367">
        <v>0</v>
      </c>
      <c r="C9" s="367">
        <v>0</v>
      </c>
      <c r="D9" s="431" t="str">
        <f t="shared" si="0"/>
        <v/>
      </c>
      <c r="E9" s="367">
        <v>8</v>
      </c>
      <c r="F9" s="367">
        <v>0</v>
      </c>
      <c r="G9" s="430">
        <f t="shared" si="1"/>
        <v>0</v>
      </c>
      <c r="H9" s="367">
        <v>0</v>
      </c>
      <c r="I9" s="367">
        <v>8</v>
      </c>
      <c r="J9" s="367">
        <v>8</v>
      </c>
      <c r="K9" s="367">
        <v>0</v>
      </c>
      <c r="L9" s="367">
        <v>0</v>
      </c>
    </row>
    <row r="10" spans="1:12" x14ac:dyDescent="0.2">
      <c r="A10" s="397" t="s">
        <v>29</v>
      </c>
      <c r="B10" s="367">
        <v>174</v>
      </c>
      <c r="C10" s="367">
        <v>22</v>
      </c>
      <c r="D10" s="431">
        <f t="shared" si="0"/>
        <v>0.12643678160919541</v>
      </c>
      <c r="E10" s="367">
        <v>997</v>
      </c>
      <c r="F10" s="367">
        <v>42</v>
      </c>
      <c r="G10" s="430">
        <f t="shared" si="1"/>
        <v>4.212637913741224E-2</v>
      </c>
      <c r="H10" s="367">
        <v>64</v>
      </c>
      <c r="I10" s="367">
        <v>728</v>
      </c>
      <c r="J10" s="367">
        <v>1171</v>
      </c>
      <c r="K10" s="367">
        <v>12725950</v>
      </c>
      <c r="L10" s="367">
        <v>232840</v>
      </c>
    </row>
    <row r="11" spans="1:12" s="395" customFormat="1" x14ac:dyDescent="0.2">
      <c r="A11" s="434" t="s">
        <v>30</v>
      </c>
      <c r="B11" s="435"/>
      <c r="C11" s="435"/>
      <c r="D11" s="436" t="str">
        <f t="shared" si="0"/>
        <v/>
      </c>
      <c r="E11" s="435"/>
      <c r="F11" s="435"/>
      <c r="G11" s="437" t="str">
        <f t="shared" si="1"/>
        <v/>
      </c>
      <c r="H11" s="367"/>
      <c r="I11" s="435"/>
      <c r="J11" s="435"/>
      <c r="K11" s="435"/>
      <c r="L11" s="435"/>
    </row>
    <row r="12" spans="1:12" s="395" customFormat="1" x14ac:dyDescent="0.2">
      <c r="A12" s="408" t="s">
        <v>176</v>
      </c>
      <c r="B12" s="367">
        <v>0</v>
      </c>
      <c r="C12" s="367">
        <v>0</v>
      </c>
      <c r="D12" s="431" t="str">
        <f t="shared" si="0"/>
        <v/>
      </c>
      <c r="E12" s="367">
        <v>0</v>
      </c>
      <c r="F12" s="407">
        <v>0</v>
      </c>
      <c r="G12" s="430" t="str">
        <f t="shared" si="1"/>
        <v/>
      </c>
      <c r="H12" s="367">
        <v>0</v>
      </c>
      <c r="I12" s="367">
        <v>0</v>
      </c>
      <c r="J12" s="367">
        <v>0</v>
      </c>
      <c r="K12" s="367">
        <v>0</v>
      </c>
      <c r="L12" s="367">
        <v>0</v>
      </c>
    </row>
    <row r="13" spans="1:12" x14ac:dyDescent="0.2">
      <c r="A13" s="434" t="s">
        <v>32</v>
      </c>
      <c r="B13" s="435"/>
      <c r="C13" s="435"/>
      <c r="D13" s="436" t="str">
        <f t="shared" si="0"/>
        <v/>
      </c>
      <c r="E13" s="435"/>
      <c r="F13" s="435"/>
      <c r="G13" s="437" t="str">
        <f t="shared" si="1"/>
        <v/>
      </c>
      <c r="H13" s="367"/>
      <c r="I13" s="435"/>
      <c r="J13" s="435"/>
      <c r="K13" s="435"/>
      <c r="L13" s="435"/>
    </row>
    <row r="14" spans="1:12" x14ac:dyDescent="0.2">
      <c r="A14" s="397" t="s">
        <v>33</v>
      </c>
      <c r="B14" s="367">
        <v>86</v>
      </c>
      <c r="C14" s="367">
        <v>0</v>
      </c>
      <c r="D14" s="431">
        <f t="shared" si="0"/>
        <v>0</v>
      </c>
      <c r="E14" s="367">
        <v>123</v>
      </c>
      <c r="F14" s="367">
        <v>0</v>
      </c>
      <c r="G14" s="430">
        <f t="shared" si="1"/>
        <v>0</v>
      </c>
      <c r="H14" s="367">
        <v>0</v>
      </c>
      <c r="I14" s="367">
        <v>150</v>
      </c>
      <c r="J14" s="367">
        <v>209</v>
      </c>
      <c r="K14" s="367">
        <v>0</v>
      </c>
      <c r="L14" s="367">
        <v>0</v>
      </c>
    </row>
    <row r="15" spans="1:12" x14ac:dyDescent="0.2">
      <c r="A15" s="397" t="s">
        <v>177</v>
      </c>
      <c r="B15" s="367">
        <v>6</v>
      </c>
      <c r="C15" s="367">
        <v>0</v>
      </c>
      <c r="D15" s="431">
        <f t="shared" si="0"/>
        <v>0</v>
      </c>
      <c r="E15" s="367">
        <v>707</v>
      </c>
      <c r="F15" s="367">
        <v>0</v>
      </c>
      <c r="G15" s="430">
        <f t="shared" si="1"/>
        <v>0</v>
      </c>
      <c r="H15" s="367">
        <v>0</v>
      </c>
      <c r="I15" s="367">
        <v>713</v>
      </c>
      <c r="J15" s="367">
        <v>713</v>
      </c>
      <c r="K15" s="367">
        <v>0</v>
      </c>
      <c r="L15" s="367">
        <v>0</v>
      </c>
    </row>
    <row r="16" spans="1:12" x14ac:dyDescent="0.2">
      <c r="A16" s="397" t="s">
        <v>35</v>
      </c>
      <c r="B16" s="367">
        <v>225</v>
      </c>
      <c r="C16" s="367">
        <v>1</v>
      </c>
      <c r="D16" s="431">
        <f t="shared" si="0"/>
        <v>4.4444444444444444E-3</v>
      </c>
      <c r="E16" s="367">
        <v>1259</v>
      </c>
      <c r="F16" s="367">
        <v>32</v>
      </c>
      <c r="G16" s="430">
        <f t="shared" si="1"/>
        <v>2.5416997617156472E-2</v>
      </c>
      <c r="H16" s="367">
        <v>33</v>
      </c>
      <c r="I16" s="367">
        <v>916</v>
      </c>
      <c r="J16" s="367">
        <v>1484</v>
      </c>
      <c r="K16" s="367">
        <v>26522346</v>
      </c>
      <c r="L16" s="367">
        <v>299467</v>
      </c>
    </row>
    <row r="17" spans="1:12" x14ac:dyDescent="0.2">
      <c r="A17" s="408" t="s">
        <v>36</v>
      </c>
      <c r="B17" s="367">
        <v>0</v>
      </c>
      <c r="C17" s="367">
        <v>0</v>
      </c>
      <c r="D17" s="431" t="str">
        <f t="shared" si="0"/>
        <v/>
      </c>
      <c r="E17" s="367">
        <v>38</v>
      </c>
      <c r="F17" s="367">
        <v>0</v>
      </c>
      <c r="G17" s="430">
        <f t="shared" si="1"/>
        <v>0</v>
      </c>
      <c r="H17" s="367">
        <v>0</v>
      </c>
      <c r="I17" s="367">
        <v>38</v>
      </c>
      <c r="J17" s="367">
        <v>38</v>
      </c>
      <c r="K17" s="367">
        <v>0</v>
      </c>
      <c r="L17" s="367">
        <v>0</v>
      </c>
    </row>
    <row r="18" spans="1:12" x14ac:dyDescent="0.2">
      <c r="A18" s="434" t="s">
        <v>178</v>
      </c>
      <c r="B18" s="435"/>
      <c r="C18" s="435"/>
      <c r="D18" s="436" t="str">
        <f t="shared" si="0"/>
        <v/>
      </c>
      <c r="E18" s="435"/>
      <c r="F18" s="435"/>
      <c r="G18" s="437" t="str">
        <f t="shared" si="1"/>
        <v/>
      </c>
      <c r="H18" s="367"/>
      <c r="I18" s="435"/>
      <c r="J18" s="435"/>
      <c r="K18" s="435"/>
      <c r="L18" s="435"/>
    </row>
    <row r="19" spans="1:12" s="395" customFormat="1" x14ac:dyDescent="0.2">
      <c r="A19" s="397" t="s">
        <v>38</v>
      </c>
      <c r="B19" s="367">
        <v>1</v>
      </c>
      <c r="C19" s="367">
        <v>0</v>
      </c>
      <c r="D19" s="431">
        <f t="shared" si="0"/>
        <v>0</v>
      </c>
      <c r="E19" s="367">
        <v>34</v>
      </c>
      <c r="F19" s="367">
        <v>3</v>
      </c>
      <c r="G19" s="430">
        <f t="shared" si="1"/>
        <v>8.8235294117647065E-2</v>
      </c>
      <c r="H19" s="367">
        <v>3</v>
      </c>
      <c r="I19" s="367">
        <v>6</v>
      </c>
      <c r="J19" s="367">
        <v>35</v>
      </c>
      <c r="K19" s="367">
        <v>235920</v>
      </c>
      <c r="L19" s="367">
        <v>3746</v>
      </c>
    </row>
    <row r="20" spans="1:12" x14ac:dyDescent="0.2">
      <c r="A20" s="408" t="s">
        <v>179</v>
      </c>
      <c r="B20" s="367">
        <v>0</v>
      </c>
      <c r="C20" s="367">
        <v>0</v>
      </c>
      <c r="D20" s="431" t="str">
        <f t="shared" si="0"/>
        <v/>
      </c>
      <c r="E20" s="367">
        <v>0</v>
      </c>
      <c r="F20" s="367">
        <v>0</v>
      </c>
      <c r="G20" s="430" t="str">
        <f t="shared" si="1"/>
        <v/>
      </c>
      <c r="H20" s="367">
        <v>0</v>
      </c>
      <c r="I20" s="367">
        <v>0</v>
      </c>
      <c r="J20" s="367">
        <v>0</v>
      </c>
      <c r="K20" s="367">
        <v>0</v>
      </c>
      <c r="L20" s="367">
        <v>0</v>
      </c>
    </row>
    <row r="21" spans="1:12" ht="15" customHeight="1" x14ac:dyDescent="0.2">
      <c r="A21" s="434" t="s">
        <v>40</v>
      </c>
      <c r="B21" s="435"/>
      <c r="C21" s="435"/>
      <c r="D21" s="436" t="str">
        <f t="shared" si="0"/>
        <v/>
      </c>
      <c r="E21" s="435"/>
      <c r="F21" s="435"/>
      <c r="G21" s="437" t="str">
        <f t="shared" si="1"/>
        <v/>
      </c>
      <c r="H21" s="367"/>
      <c r="I21" s="435"/>
      <c r="J21" s="435"/>
      <c r="K21" s="435"/>
      <c r="L21" s="435"/>
    </row>
    <row r="22" spans="1:12" x14ac:dyDescent="0.2">
      <c r="A22" s="397" t="s">
        <v>41</v>
      </c>
      <c r="B22" s="367">
        <v>22</v>
      </c>
      <c r="C22" s="367">
        <v>0</v>
      </c>
      <c r="D22" s="431">
        <f t="shared" si="0"/>
        <v>0</v>
      </c>
      <c r="E22" s="367">
        <v>272</v>
      </c>
      <c r="F22" s="367">
        <v>0</v>
      </c>
      <c r="G22" s="430">
        <f t="shared" si="1"/>
        <v>0</v>
      </c>
      <c r="H22" s="367">
        <v>0</v>
      </c>
      <c r="I22" s="367">
        <v>286</v>
      </c>
      <c r="J22" s="367">
        <v>294</v>
      </c>
      <c r="K22" s="367">
        <v>0</v>
      </c>
      <c r="L22" s="367">
        <v>0</v>
      </c>
    </row>
    <row r="23" spans="1:12" x14ac:dyDescent="0.2">
      <c r="A23" s="397" t="s">
        <v>42</v>
      </c>
      <c r="B23" s="367">
        <v>2</v>
      </c>
      <c r="C23" s="367">
        <v>0</v>
      </c>
      <c r="D23" s="431">
        <f t="shared" si="0"/>
        <v>0</v>
      </c>
      <c r="E23" s="367">
        <v>40</v>
      </c>
      <c r="F23" s="367">
        <v>0</v>
      </c>
      <c r="G23" s="430">
        <f t="shared" si="1"/>
        <v>0</v>
      </c>
      <c r="H23" s="367">
        <v>0</v>
      </c>
      <c r="I23" s="367">
        <v>27</v>
      </c>
      <c r="J23" s="367">
        <v>42</v>
      </c>
      <c r="K23" s="367">
        <v>0</v>
      </c>
      <c r="L23" s="367">
        <v>0</v>
      </c>
    </row>
    <row r="24" spans="1:12" x14ac:dyDescent="0.2">
      <c r="A24" s="397" t="s">
        <v>43</v>
      </c>
      <c r="B24" s="367">
        <v>0</v>
      </c>
      <c r="C24" s="367">
        <v>0</v>
      </c>
      <c r="D24" s="431" t="str">
        <f t="shared" si="0"/>
        <v/>
      </c>
      <c r="E24" s="367">
        <v>12</v>
      </c>
      <c r="F24" s="367">
        <v>0</v>
      </c>
      <c r="G24" s="430">
        <f t="shared" si="1"/>
        <v>0</v>
      </c>
      <c r="H24" s="367">
        <v>0</v>
      </c>
      <c r="I24" s="367">
        <v>12</v>
      </c>
      <c r="J24" s="367">
        <v>12</v>
      </c>
      <c r="K24" s="367">
        <v>0</v>
      </c>
      <c r="L24" s="367">
        <v>0</v>
      </c>
    </row>
    <row r="25" spans="1:12" x14ac:dyDescent="0.2">
      <c r="A25" s="397" t="s">
        <v>44</v>
      </c>
      <c r="B25" s="367">
        <v>0</v>
      </c>
      <c r="C25" s="367">
        <v>20</v>
      </c>
      <c r="D25" s="431" t="str">
        <f t="shared" si="0"/>
        <v/>
      </c>
      <c r="E25" s="367">
        <v>0</v>
      </c>
      <c r="F25" s="367">
        <v>0</v>
      </c>
      <c r="G25" s="430" t="str">
        <f t="shared" si="1"/>
        <v/>
      </c>
      <c r="H25" s="367">
        <v>20</v>
      </c>
      <c r="I25" s="367">
        <v>20</v>
      </c>
      <c r="J25" s="367">
        <v>0</v>
      </c>
      <c r="K25" s="367">
        <v>0</v>
      </c>
      <c r="L25" s="367">
        <v>0</v>
      </c>
    </row>
    <row r="26" spans="1:12" x14ac:dyDescent="0.2">
      <c r="A26" s="397" t="s">
        <v>45</v>
      </c>
      <c r="B26" s="367">
        <v>0</v>
      </c>
      <c r="C26" s="367">
        <v>0</v>
      </c>
      <c r="D26" s="431" t="str">
        <f t="shared" si="0"/>
        <v/>
      </c>
      <c r="E26" s="367">
        <v>1</v>
      </c>
      <c r="F26" s="367">
        <v>0</v>
      </c>
      <c r="G26" s="430">
        <f t="shared" si="1"/>
        <v>0</v>
      </c>
      <c r="H26" s="367">
        <v>0</v>
      </c>
      <c r="I26" s="367">
        <v>1</v>
      </c>
      <c r="J26" s="367">
        <v>1</v>
      </c>
      <c r="K26" s="367">
        <v>0</v>
      </c>
      <c r="L26" s="367">
        <v>0</v>
      </c>
    </row>
    <row r="27" spans="1:12" s="395" customFormat="1" x14ac:dyDescent="0.2">
      <c r="A27" s="397" t="s">
        <v>180</v>
      </c>
      <c r="B27" s="367">
        <v>0</v>
      </c>
      <c r="C27" s="367">
        <v>0</v>
      </c>
      <c r="D27" s="431" t="str">
        <f t="shared" si="0"/>
        <v/>
      </c>
      <c r="E27" s="367">
        <v>11</v>
      </c>
      <c r="F27" s="367">
        <v>0</v>
      </c>
      <c r="G27" s="430">
        <f t="shared" si="1"/>
        <v>0</v>
      </c>
      <c r="H27" s="367">
        <v>0</v>
      </c>
      <c r="I27" s="367">
        <v>11</v>
      </c>
      <c r="J27" s="367">
        <v>11</v>
      </c>
      <c r="K27" s="367">
        <v>0</v>
      </c>
      <c r="L27" s="367">
        <v>0</v>
      </c>
    </row>
    <row r="28" spans="1:12" x14ac:dyDescent="0.2">
      <c r="A28" s="397" t="s">
        <v>47</v>
      </c>
      <c r="B28" s="367">
        <v>2</v>
      </c>
      <c r="C28" s="367">
        <v>0</v>
      </c>
      <c r="D28" s="431">
        <f t="shared" si="0"/>
        <v>0</v>
      </c>
      <c r="E28" s="367">
        <v>8</v>
      </c>
      <c r="F28" s="367">
        <v>0</v>
      </c>
      <c r="G28" s="430">
        <f t="shared" si="1"/>
        <v>0</v>
      </c>
      <c r="H28" s="367">
        <v>0</v>
      </c>
      <c r="I28" s="367">
        <v>4</v>
      </c>
      <c r="J28" s="367">
        <v>10</v>
      </c>
      <c r="K28" s="367">
        <v>0</v>
      </c>
      <c r="L28" s="367">
        <v>0</v>
      </c>
    </row>
    <row r="29" spans="1:12" x14ac:dyDescent="0.2">
      <c r="A29" s="408" t="s">
        <v>48</v>
      </c>
      <c r="B29" s="367">
        <v>0</v>
      </c>
      <c r="C29" s="367">
        <v>0</v>
      </c>
      <c r="D29" s="431" t="str">
        <f t="shared" si="0"/>
        <v/>
      </c>
      <c r="E29" s="367">
        <v>0</v>
      </c>
      <c r="F29" s="367">
        <v>3</v>
      </c>
      <c r="G29" s="430" t="str">
        <f t="shared" si="1"/>
        <v/>
      </c>
      <c r="H29" s="367">
        <v>3</v>
      </c>
      <c r="I29" s="367">
        <v>0</v>
      </c>
      <c r="J29" s="367">
        <v>0</v>
      </c>
      <c r="K29" s="367">
        <v>903073</v>
      </c>
      <c r="L29" s="367">
        <v>0</v>
      </c>
    </row>
    <row r="30" spans="1:12" s="395" customFormat="1" x14ac:dyDescent="0.2">
      <c r="A30" s="397" t="s">
        <v>49</v>
      </c>
      <c r="B30" s="367">
        <v>0</v>
      </c>
      <c r="C30" s="367">
        <v>0</v>
      </c>
      <c r="D30" s="431" t="str">
        <f t="shared" si="0"/>
        <v/>
      </c>
      <c r="E30" s="367">
        <v>9</v>
      </c>
      <c r="F30" s="367">
        <v>0</v>
      </c>
      <c r="G30" s="430">
        <f t="shared" si="1"/>
        <v>0</v>
      </c>
      <c r="H30" s="367">
        <v>0</v>
      </c>
      <c r="I30" s="367">
        <v>9</v>
      </c>
      <c r="J30" s="367">
        <v>9</v>
      </c>
      <c r="K30" s="367">
        <v>0</v>
      </c>
      <c r="L30" s="367">
        <v>0</v>
      </c>
    </row>
    <row r="31" spans="1:12" x14ac:dyDescent="0.2">
      <c r="A31" s="397" t="s">
        <v>50</v>
      </c>
      <c r="B31" s="367">
        <v>0</v>
      </c>
      <c r="C31" s="367">
        <v>0</v>
      </c>
      <c r="D31" s="431" t="str">
        <f t="shared" si="0"/>
        <v/>
      </c>
      <c r="E31" s="367">
        <v>28</v>
      </c>
      <c r="F31" s="367">
        <v>3</v>
      </c>
      <c r="G31" s="430">
        <f t="shared" si="1"/>
        <v>0.10714285714285714</v>
      </c>
      <c r="H31" s="367">
        <v>3</v>
      </c>
      <c r="I31" s="367">
        <v>24</v>
      </c>
      <c r="J31" s="367">
        <v>28</v>
      </c>
      <c r="K31" s="367">
        <v>481908</v>
      </c>
      <c r="L31" s="367">
        <v>3421.55</v>
      </c>
    </row>
    <row r="32" spans="1:12" x14ac:dyDescent="0.2">
      <c r="A32" s="434" t="s">
        <v>51</v>
      </c>
      <c r="B32" s="435"/>
      <c r="C32" s="435"/>
      <c r="D32" s="436" t="str">
        <f t="shared" si="0"/>
        <v/>
      </c>
      <c r="E32" s="435"/>
      <c r="F32" s="435"/>
      <c r="G32" s="437" t="str">
        <f t="shared" si="1"/>
        <v/>
      </c>
      <c r="H32" s="367"/>
      <c r="I32" s="435"/>
      <c r="J32" s="435"/>
      <c r="K32" s="435"/>
      <c r="L32" s="435"/>
    </row>
    <row r="33" spans="1:12" s="395" customFormat="1" x14ac:dyDescent="0.2">
      <c r="A33" s="434" t="s">
        <v>52</v>
      </c>
      <c r="B33" s="435"/>
      <c r="C33" s="435"/>
      <c r="D33" s="436" t="str">
        <f t="shared" si="0"/>
        <v/>
      </c>
      <c r="E33" s="435"/>
      <c r="F33" s="435"/>
      <c r="G33" s="437" t="str">
        <f t="shared" si="1"/>
        <v/>
      </c>
      <c r="H33" s="367"/>
      <c r="I33" s="435"/>
      <c r="J33" s="435"/>
      <c r="K33" s="435"/>
      <c r="L33" s="435"/>
    </row>
    <row r="34" spans="1:12" x14ac:dyDescent="0.2">
      <c r="A34" s="434" t="s">
        <v>53</v>
      </c>
      <c r="B34" s="435"/>
      <c r="C34" s="435"/>
      <c r="D34" s="436" t="str">
        <f t="shared" si="0"/>
        <v/>
      </c>
      <c r="E34" s="435"/>
      <c r="F34" s="435"/>
      <c r="G34" s="437" t="str">
        <f t="shared" si="1"/>
        <v/>
      </c>
      <c r="H34" s="367"/>
      <c r="I34" s="435"/>
      <c r="J34" s="435"/>
      <c r="K34" s="435"/>
      <c r="L34" s="435"/>
    </row>
    <row r="35" spans="1:12" x14ac:dyDescent="0.2">
      <c r="A35" s="397" t="s">
        <v>54</v>
      </c>
      <c r="B35" s="367">
        <v>0</v>
      </c>
      <c r="C35" s="367">
        <v>0</v>
      </c>
      <c r="D35" s="431" t="str">
        <f t="shared" si="0"/>
        <v/>
      </c>
      <c r="E35" s="367">
        <v>4</v>
      </c>
      <c r="F35" s="367">
        <v>0</v>
      </c>
      <c r="G35" s="430">
        <f t="shared" si="1"/>
        <v>0</v>
      </c>
      <c r="H35" s="367">
        <v>0</v>
      </c>
      <c r="I35" s="367">
        <v>2</v>
      </c>
      <c r="J35" s="367">
        <v>4</v>
      </c>
      <c r="K35" s="367">
        <v>0</v>
      </c>
      <c r="L35" s="367">
        <v>0</v>
      </c>
    </row>
    <row r="36" spans="1:12" x14ac:dyDescent="0.2">
      <c r="A36" s="397" t="s">
        <v>55</v>
      </c>
      <c r="B36" s="367">
        <v>19</v>
      </c>
      <c r="C36" s="367">
        <v>0</v>
      </c>
      <c r="D36" s="431">
        <f t="shared" si="0"/>
        <v>0</v>
      </c>
      <c r="E36" s="367">
        <v>140</v>
      </c>
      <c r="F36" s="367">
        <v>7</v>
      </c>
      <c r="G36" s="430">
        <f t="shared" si="1"/>
        <v>0.05</v>
      </c>
      <c r="H36" s="367">
        <v>7</v>
      </c>
      <c r="I36" s="367">
        <v>125</v>
      </c>
      <c r="J36" s="367">
        <v>159</v>
      </c>
      <c r="K36" s="367">
        <v>3734548</v>
      </c>
      <c r="L36" s="367">
        <v>61881.82</v>
      </c>
    </row>
    <row r="37" spans="1:12" x14ac:dyDescent="0.2">
      <c r="A37" s="397" t="s">
        <v>56</v>
      </c>
      <c r="B37" s="367">
        <v>0</v>
      </c>
      <c r="C37" s="367">
        <v>0</v>
      </c>
      <c r="D37" s="431" t="str">
        <f t="shared" si="0"/>
        <v/>
      </c>
      <c r="E37" s="367">
        <v>12</v>
      </c>
      <c r="F37" s="367">
        <v>4</v>
      </c>
      <c r="G37" s="430">
        <f t="shared" si="1"/>
        <v>0.33333333333333331</v>
      </c>
      <c r="H37" s="367">
        <v>4</v>
      </c>
      <c r="I37" s="367">
        <v>7</v>
      </c>
      <c r="J37" s="367">
        <v>12</v>
      </c>
      <c r="K37" s="367">
        <v>0</v>
      </c>
      <c r="L37" s="367">
        <v>0</v>
      </c>
    </row>
    <row r="38" spans="1:12" x14ac:dyDescent="0.2">
      <c r="A38" s="434" t="s">
        <v>57</v>
      </c>
      <c r="B38" s="435"/>
      <c r="C38" s="435"/>
      <c r="D38" s="436" t="str">
        <f t="shared" si="0"/>
        <v/>
      </c>
      <c r="E38" s="435"/>
      <c r="F38" s="435"/>
      <c r="G38" s="437" t="str">
        <f t="shared" si="1"/>
        <v/>
      </c>
      <c r="H38" s="367"/>
      <c r="I38" s="435"/>
      <c r="J38" s="435"/>
      <c r="K38" s="435"/>
      <c r="L38" s="435"/>
    </row>
    <row r="39" spans="1:12" x14ac:dyDescent="0.2">
      <c r="A39" s="408" t="s">
        <v>58</v>
      </c>
      <c r="B39" s="367">
        <v>0</v>
      </c>
      <c r="C39" s="367">
        <v>0</v>
      </c>
      <c r="D39" s="431" t="str">
        <f t="shared" si="0"/>
        <v/>
      </c>
      <c r="E39" s="367">
        <v>0</v>
      </c>
      <c r="F39" s="367">
        <v>0</v>
      </c>
      <c r="G39" s="430" t="str">
        <f t="shared" si="1"/>
        <v/>
      </c>
      <c r="H39" s="367">
        <v>0</v>
      </c>
      <c r="I39" s="367">
        <v>0</v>
      </c>
      <c r="J39" s="367">
        <v>0</v>
      </c>
      <c r="K39" s="367">
        <v>0</v>
      </c>
      <c r="L39" s="367">
        <v>0</v>
      </c>
    </row>
    <row r="40" spans="1:12" x14ac:dyDescent="0.2">
      <c r="A40" s="397" t="s">
        <v>59</v>
      </c>
      <c r="B40" s="367">
        <v>1</v>
      </c>
      <c r="C40" s="367">
        <v>0</v>
      </c>
      <c r="D40" s="431">
        <f t="shared" si="0"/>
        <v>0</v>
      </c>
      <c r="E40" s="367">
        <v>481</v>
      </c>
      <c r="F40" s="367">
        <v>1</v>
      </c>
      <c r="G40" s="430">
        <f t="shared" si="1"/>
        <v>2.0790020790020791E-3</v>
      </c>
      <c r="H40" s="367">
        <v>1</v>
      </c>
      <c r="I40" s="367">
        <v>466</v>
      </c>
      <c r="J40" s="367">
        <v>482</v>
      </c>
      <c r="K40" s="367">
        <v>50000</v>
      </c>
      <c r="L40" s="367">
        <v>987.36</v>
      </c>
    </row>
    <row r="41" spans="1:12" x14ac:dyDescent="0.2">
      <c r="A41" s="434" t="s">
        <v>60</v>
      </c>
      <c r="B41" s="435"/>
      <c r="C41" s="435"/>
      <c r="D41" s="436" t="str">
        <f t="shared" si="0"/>
        <v/>
      </c>
      <c r="E41" s="435"/>
      <c r="F41" s="435"/>
      <c r="G41" s="437" t="str">
        <f t="shared" si="1"/>
        <v/>
      </c>
      <c r="H41" s="367"/>
      <c r="I41" s="435"/>
      <c r="J41" s="435"/>
      <c r="K41" s="435"/>
      <c r="L41" s="435"/>
    </row>
    <row r="42" spans="1:12" x14ac:dyDescent="0.2">
      <c r="A42" s="397" t="s">
        <v>61</v>
      </c>
      <c r="B42" s="367">
        <v>3</v>
      </c>
      <c r="C42" s="367">
        <v>0</v>
      </c>
      <c r="D42" s="431">
        <f t="shared" si="0"/>
        <v>0</v>
      </c>
      <c r="E42" s="367">
        <v>278</v>
      </c>
      <c r="F42" s="367">
        <v>0</v>
      </c>
      <c r="G42" s="430">
        <f t="shared" si="1"/>
        <v>0</v>
      </c>
      <c r="H42" s="367">
        <v>0</v>
      </c>
      <c r="I42" s="367">
        <v>281</v>
      </c>
      <c r="J42" s="367">
        <v>281</v>
      </c>
      <c r="K42" s="367">
        <v>0</v>
      </c>
      <c r="L42" s="367">
        <v>0</v>
      </c>
    </row>
    <row r="43" spans="1:12" x14ac:dyDescent="0.2">
      <c r="A43" s="397" t="s">
        <v>62</v>
      </c>
      <c r="B43" s="367">
        <v>3</v>
      </c>
      <c r="C43" s="367">
        <v>0</v>
      </c>
      <c r="D43" s="431">
        <f t="shared" si="0"/>
        <v>0</v>
      </c>
      <c r="E43" s="367">
        <v>2</v>
      </c>
      <c r="F43" s="367">
        <v>0</v>
      </c>
      <c r="G43" s="430">
        <f t="shared" si="1"/>
        <v>0</v>
      </c>
      <c r="H43" s="367">
        <v>0</v>
      </c>
      <c r="I43" s="367">
        <v>5</v>
      </c>
      <c r="J43" s="367">
        <v>5</v>
      </c>
      <c r="K43" s="367">
        <v>0</v>
      </c>
      <c r="L43" s="367">
        <v>0</v>
      </c>
    </row>
    <row r="44" spans="1:12" x14ac:dyDescent="0.2">
      <c r="A44" s="408" t="s">
        <v>63</v>
      </c>
      <c r="B44" s="367">
        <v>0</v>
      </c>
      <c r="C44" s="367">
        <v>0</v>
      </c>
      <c r="D44" s="431" t="str">
        <f t="shared" si="0"/>
        <v/>
      </c>
      <c r="E44" s="367">
        <v>0</v>
      </c>
      <c r="F44" s="367">
        <v>0</v>
      </c>
      <c r="G44" s="430" t="str">
        <f t="shared" si="1"/>
        <v/>
      </c>
      <c r="H44" s="367">
        <v>0</v>
      </c>
      <c r="I44" s="367">
        <v>0</v>
      </c>
      <c r="J44" s="367">
        <v>0</v>
      </c>
      <c r="K44" s="367">
        <v>0</v>
      </c>
      <c r="L44" s="367">
        <v>0</v>
      </c>
    </row>
    <row r="45" spans="1:12" s="395" customFormat="1" x14ac:dyDescent="0.2">
      <c r="A45" s="408" t="s">
        <v>64</v>
      </c>
      <c r="B45" s="367">
        <v>0</v>
      </c>
      <c r="C45" s="367">
        <v>0</v>
      </c>
      <c r="D45" s="431" t="str">
        <f t="shared" si="0"/>
        <v/>
      </c>
      <c r="E45" s="367">
        <v>0</v>
      </c>
      <c r="F45" s="367">
        <v>0</v>
      </c>
      <c r="G45" s="430" t="str">
        <f t="shared" si="1"/>
        <v/>
      </c>
      <c r="H45" s="367">
        <v>0</v>
      </c>
      <c r="I45" s="367">
        <v>0</v>
      </c>
      <c r="J45" s="367">
        <v>0</v>
      </c>
      <c r="K45" s="367">
        <v>0</v>
      </c>
      <c r="L45" s="367">
        <v>0</v>
      </c>
    </row>
    <row r="46" spans="1:12" x14ac:dyDescent="0.2">
      <c r="A46" s="397" t="s">
        <v>65</v>
      </c>
      <c r="B46" s="367">
        <v>254</v>
      </c>
      <c r="C46" s="367">
        <v>26</v>
      </c>
      <c r="D46" s="431">
        <f t="shared" si="0"/>
        <v>0.10236220472440945</v>
      </c>
      <c r="E46" s="367">
        <v>1165</v>
      </c>
      <c r="F46" s="367">
        <v>2</v>
      </c>
      <c r="G46" s="430">
        <f t="shared" si="1"/>
        <v>1.7167381974248926E-3</v>
      </c>
      <c r="H46" s="367">
        <v>28</v>
      </c>
      <c r="I46" s="367">
        <v>1175</v>
      </c>
      <c r="J46" s="367">
        <v>1419</v>
      </c>
      <c r="K46" s="367">
        <v>7585658</v>
      </c>
      <c r="L46" s="367">
        <v>52072</v>
      </c>
    </row>
    <row r="47" spans="1:12" x14ac:dyDescent="0.2">
      <c r="A47" s="434" t="s">
        <v>66</v>
      </c>
      <c r="B47" s="435"/>
      <c r="C47" s="435"/>
      <c r="D47" s="436" t="str">
        <f t="shared" si="0"/>
        <v/>
      </c>
      <c r="E47" s="435"/>
      <c r="F47" s="435"/>
      <c r="G47" s="437" t="str">
        <f t="shared" si="1"/>
        <v/>
      </c>
      <c r="H47" s="367"/>
      <c r="I47" s="435"/>
      <c r="J47" s="435"/>
      <c r="K47" s="435"/>
      <c r="L47" s="435"/>
    </row>
    <row r="48" spans="1:12" x14ac:dyDescent="0.2">
      <c r="A48" s="434" t="s">
        <v>67</v>
      </c>
      <c r="B48" s="435"/>
      <c r="C48" s="435"/>
      <c r="D48" s="436" t="str">
        <f t="shared" si="0"/>
        <v/>
      </c>
      <c r="E48" s="435"/>
      <c r="F48" s="435"/>
      <c r="G48" s="437" t="str">
        <f t="shared" si="1"/>
        <v/>
      </c>
      <c r="H48" s="367"/>
      <c r="I48" s="435"/>
      <c r="J48" s="435"/>
      <c r="K48" s="435"/>
      <c r="L48" s="435"/>
    </row>
    <row r="49" spans="1:12" x14ac:dyDescent="0.2">
      <c r="A49" s="434" t="s">
        <v>68</v>
      </c>
      <c r="B49" s="435"/>
      <c r="C49" s="435"/>
      <c r="D49" s="436" t="str">
        <f t="shared" si="0"/>
        <v/>
      </c>
      <c r="E49" s="435"/>
      <c r="F49" s="435"/>
      <c r="G49" s="437" t="str">
        <f t="shared" si="1"/>
        <v/>
      </c>
      <c r="H49" s="367"/>
      <c r="I49" s="435"/>
      <c r="J49" s="435"/>
      <c r="K49" s="435"/>
      <c r="L49" s="435"/>
    </row>
    <row r="50" spans="1:12" x14ac:dyDescent="0.2">
      <c r="A50" s="434" t="s">
        <v>69</v>
      </c>
      <c r="B50" s="435"/>
      <c r="C50" s="435"/>
      <c r="D50" s="436" t="str">
        <f t="shared" si="0"/>
        <v/>
      </c>
      <c r="E50" s="435"/>
      <c r="F50" s="435"/>
      <c r="G50" s="437" t="str">
        <f t="shared" si="1"/>
        <v/>
      </c>
      <c r="H50" s="367"/>
      <c r="I50" s="435"/>
      <c r="J50" s="435"/>
      <c r="K50" s="435"/>
      <c r="L50" s="435"/>
    </row>
    <row r="51" spans="1:12" x14ac:dyDescent="0.2">
      <c r="A51" s="397" t="s">
        <v>70</v>
      </c>
      <c r="B51" s="367">
        <v>1</v>
      </c>
      <c r="C51" s="367">
        <v>1</v>
      </c>
      <c r="D51" s="431">
        <f t="shared" si="0"/>
        <v>1</v>
      </c>
      <c r="E51" s="367">
        <v>115</v>
      </c>
      <c r="F51" s="367">
        <v>4</v>
      </c>
      <c r="G51" s="430">
        <f t="shared" si="1"/>
        <v>3.4782608695652174E-2</v>
      </c>
      <c r="H51" s="367">
        <v>5</v>
      </c>
      <c r="I51" s="367">
        <v>100</v>
      </c>
      <c r="J51" s="367">
        <v>116</v>
      </c>
      <c r="K51" s="367">
        <v>2210783</v>
      </c>
      <c r="L51" s="367">
        <v>8469</v>
      </c>
    </row>
    <row r="52" spans="1:12" x14ac:dyDescent="0.2">
      <c r="A52" s="397" t="s">
        <v>71</v>
      </c>
      <c r="B52" s="367">
        <v>18</v>
      </c>
      <c r="C52" s="367">
        <v>0</v>
      </c>
      <c r="D52" s="431">
        <f t="shared" si="0"/>
        <v>0</v>
      </c>
      <c r="E52" s="367">
        <v>17</v>
      </c>
      <c r="F52" s="367">
        <v>0</v>
      </c>
      <c r="G52" s="430">
        <f t="shared" si="1"/>
        <v>0</v>
      </c>
      <c r="H52" s="367">
        <v>0</v>
      </c>
      <c r="I52" s="367">
        <v>28</v>
      </c>
      <c r="J52" s="367">
        <v>35</v>
      </c>
      <c r="K52" s="367">
        <v>0</v>
      </c>
      <c r="L52" s="367">
        <v>0</v>
      </c>
    </row>
    <row r="53" spans="1:12" x14ac:dyDescent="0.2">
      <c r="A53" s="434" t="s">
        <v>72</v>
      </c>
      <c r="B53" s="435"/>
      <c r="C53" s="435"/>
      <c r="D53" s="436" t="str">
        <f t="shared" si="0"/>
        <v/>
      </c>
      <c r="E53" s="435"/>
      <c r="F53" s="435"/>
      <c r="G53" s="437" t="str">
        <f t="shared" si="1"/>
        <v/>
      </c>
      <c r="H53" s="367"/>
      <c r="I53" s="435"/>
      <c r="J53" s="435"/>
      <c r="K53" s="435"/>
      <c r="L53" s="435"/>
    </row>
    <row r="54" spans="1:12" x14ac:dyDescent="0.2">
      <c r="A54" s="397" t="s">
        <v>73</v>
      </c>
      <c r="B54" s="367">
        <v>10</v>
      </c>
      <c r="C54" s="367">
        <v>1</v>
      </c>
      <c r="D54" s="431">
        <f t="shared" si="0"/>
        <v>0.1</v>
      </c>
      <c r="E54" s="367">
        <v>749</v>
      </c>
      <c r="F54" s="367">
        <v>2</v>
      </c>
      <c r="G54" s="430">
        <f t="shared" si="1"/>
        <v>2.6702269692923898E-3</v>
      </c>
      <c r="H54" s="367">
        <v>3</v>
      </c>
      <c r="I54" s="367">
        <v>656</v>
      </c>
      <c r="J54" s="367">
        <v>759</v>
      </c>
      <c r="K54" s="367">
        <v>0</v>
      </c>
      <c r="L54" s="367">
        <v>0</v>
      </c>
    </row>
    <row r="55" spans="1:12" s="395" customFormat="1" x14ac:dyDescent="0.2">
      <c r="A55" s="397" t="s">
        <v>74</v>
      </c>
      <c r="B55" s="367">
        <v>121</v>
      </c>
      <c r="C55" s="367">
        <v>0</v>
      </c>
      <c r="D55" s="431">
        <f t="shared" si="0"/>
        <v>0</v>
      </c>
      <c r="E55" s="367">
        <v>6114</v>
      </c>
      <c r="F55" s="367">
        <v>497</v>
      </c>
      <c r="G55" s="430">
        <f t="shared" si="1"/>
        <v>8.1288845273143603E-2</v>
      </c>
      <c r="H55" s="367">
        <v>497</v>
      </c>
      <c r="I55" s="367">
        <v>2516</v>
      </c>
      <c r="J55" s="367">
        <v>6235</v>
      </c>
      <c r="K55" s="367">
        <v>231172156</v>
      </c>
      <c r="L55" s="367">
        <v>5389150</v>
      </c>
    </row>
    <row r="56" spans="1:12" x14ac:dyDescent="0.2">
      <c r="A56" s="397" t="s">
        <v>75</v>
      </c>
      <c r="B56" s="367">
        <v>35</v>
      </c>
      <c r="C56" s="367">
        <v>2</v>
      </c>
      <c r="D56" s="431">
        <f t="shared" si="0"/>
        <v>5.7142857142857141E-2</v>
      </c>
      <c r="E56" s="367">
        <v>1398</v>
      </c>
      <c r="F56" s="367">
        <v>4</v>
      </c>
      <c r="G56" s="430">
        <f t="shared" si="1"/>
        <v>2.8612303290414878E-3</v>
      </c>
      <c r="H56" s="367">
        <v>6</v>
      </c>
      <c r="I56" s="367">
        <v>1335</v>
      </c>
      <c r="J56" s="367">
        <v>1433</v>
      </c>
      <c r="K56" s="367">
        <v>396981</v>
      </c>
      <c r="L56" s="367">
        <v>3005.15</v>
      </c>
    </row>
    <row r="57" spans="1:12" x14ac:dyDescent="0.2">
      <c r="A57" s="397" t="s">
        <v>76</v>
      </c>
      <c r="B57" s="367">
        <v>36</v>
      </c>
      <c r="C57" s="367">
        <v>0</v>
      </c>
      <c r="D57" s="431">
        <f t="shared" si="0"/>
        <v>0</v>
      </c>
      <c r="E57" s="367">
        <v>2157</v>
      </c>
      <c r="F57" s="367">
        <v>35</v>
      </c>
      <c r="G57" s="430">
        <f t="shared" si="1"/>
        <v>1.6226240148354196E-2</v>
      </c>
      <c r="H57" s="367">
        <v>35</v>
      </c>
      <c r="I57" s="367">
        <v>1294</v>
      </c>
      <c r="J57" s="367">
        <v>2193</v>
      </c>
      <c r="K57" s="367">
        <v>34179907</v>
      </c>
      <c r="L57" s="367">
        <v>653626</v>
      </c>
    </row>
    <row r="58" spans="1:12" x14ac:dyDescent="0.2">
      <c r="A58" s="434" t="s">
        <v>77</v>
      </c>
      <c r="B58" s="435"/>
      <c r="C58" s="435"/>
      <c r="D58" s="436" t="str">
        <f t="shared" si="0"/>
        <v/>
      </c>
      <c r="E58" s="435"/>
      <c r="F58" s="435"/>
      <c r="G58" s="437" t="str">
        <f t="shared" si="1"/>
        <v/>
      </c>
      <c r="H58" s="367"/>
      <c r="I58" s="435"/>
      <c r="J58" s="435"/>
      <c r="K58" s="435"/>
      <c r="L58" s="435"/>
    </row>
    <row r="59" spans="1:12" x14ac:dyDescent="0.2">
      <c r="A59" s="397" t="s">
        <v>78</v>
      </c>
      <c r="B59" s="367">
        <v>4</v>
      </c>
      <c r="C59" s="367">
        <v>0</v>
      </c>
      <c r="D59" s="431">
        <f>IF(OR((B59=0),(B59="")),"",(C59/B59))</f>
        <v>0</v>
      </c>
      <c r="E59" s="367">
        <v>56</v>
      </c>
      <c r="F59" s="367">
        <v>0</v>
      </c>
      <c r="G59" s="430">
        <f t="shared" si="1"/>
        <v>0</v>
      </c>
      <c r="H59" s="367">
        <v>0</v>
      </c>
      <c r="I59" s="367">
        <v>44</v>
      </c>
      <c r="J59" s="367">
        <v>60</v>
      </c>
      <c r="K59" s="367">
        <v>0</v>
      </c>
      <c r="L59" s="367">
        <v>0</v>
      </c>
    </row>
    <row r="60" spans="1:12" x14ac:dyDescent="0.2">
      <c r="A60" s="434" t="s">
        <v>79</v>
      </c>
      <c r="B60" s="435"/>
      <c r="C60" s="435"/>
      <c r="D60" s="436" t="str">
        <f t="shared" si="0"/>
        <v/>
      </c>
      <c r="E60" s="435"/>
      <c r="F60" s="435"/>
      <c r="G60" s="437" t="str">
        <f t="shared" si="1"/>
        <v/>
      </c>
      <c r="H60" s="367"/>
      <c r="I60" s="435"/>
      <c r="J60" s="435"/>
      <c r="K60" s="435"/>
      <c r="L60" s="435"/>
    </row>
    <row r="61" spans="1:12" x14ac:dyDescent="0.2">
      <c r="A61" s="397" t="s">
        <v>80</v>
      </c>
      <c r="B61" s="367">
        <v>345</v>
      </c>
      <c r="C61" s="367">
        <v>5</v>
      </c>
      <c r="D61" s="431">
        <f t="shared" si="0"/>
        <v>1.4492753623188406E-2</v>
      </c>
      <c r="E61" s="367">
        <v>993</v>
      </c>
      <c r="F61" s="367">
        <v>18</v>
      </c>
      <c r="G61" s="430">
        <f t="shared" si="1"/>
        <v>1.812688821752266E-2</v>
      </c>
      <c r="H61" s="367">
        <v>23</v>
      </c>
      <c r="I61" s="367">
        <v>1157</v>
      </c>
      <c r="J61" s="367">
        <v>1338</v>
      </c>
      <c r="K61" s="367">
        <v>0</v>
      </c>
      <c r="L61" s="367">
        <v>0</v>
      </c>
    </row>
    <row r="62" spans="1:12" x14ac:dyDescent="0.2">
      <c r="A62" s="397" t="s">
        <v>81</v>
      </c>
      <c r="B62" s="367">
        <v>0</v>
      </c>
      <c r="C62" s="367">
        <v>0</v>
      </c>
      <c r="D62" s="431" t="str">
        <f t="shared" si="0"/>
        <v/>
      </c>
      <c r="E62" s="367">
        <v>87</v>
      </c>
      <c r="F62" s="367">
        <v>0</v>
      </c>
      <c r="G62" s="430">
        <f t="shared" si="1"/>
        <v>0</v>
      </c>
      <c r="H62" s="367">
        <v>0</v>
      </c>
      <c r="I62" s="367">
        <v>87</v>
      </c>
      <c r="J62" s="367">
        <v>87</v>
      </c>
      <c r="K62" s="367">
        <v>0</v>
      </c>
      <c r="L62" s="367">
        <v>0</v>
      </c>
    </row>
    <row r="63" spans="1:12" x14ac:dyDescent="0.2">
      <c r="A63" s="434" t="s">
        <v>82</v>
      </c>
      <c r="B63" s="435"/>
      <c r="C63" s="435"/>
      <c r="D63" s="436" t="str">
        <f t="shared" si="0"/>
        <v/>
      </c>
      <c r="E63" s="435"/>
      <c r="F63" s="435"/>
      <c r="G63" s="437" t="str">
        <f t="shared" si="1"/>
        <v/>
      </c>
      <c r="H63" s="367"/>
      <c r="I63" s="435"/>
      <c r="J63" s="435"/>
      <c r="K63" s="435"/>
      <c r="L63" s="435"/>
    </row>
    <row r="64" spans="1:12" x14ac:dyDescent="0.2">
      <c r="A64" s="397" t="s">
        <v>83</v>
      </c>
      <c r="B64" s="367">
        <v>2</v>
      </c>
      <c r="C64" s="367">
        <v>0</v>
      </c>
      <c r="D64" s="431">
        <f t="shared" si="0"/>
        <v>0</v>
      </c>
      <c r="E64" s="367">
        <v>1253</v>
      </c>
      <c r="F64" s="367">
        <v>147</v>
      </c>
      <c r="G64" s="430">
        <f t="shared" si="1"/>
        <v>0.11731843575418995</v>
      </c>
      <c r="H64" s="367">
        <v>147</v>
      </c>
      <c r="I64" s="367">
        <v>658</v>
      </c>
      <c r="J64" s="367">
        <v>1255</v>
      </c>
      <c r="K64" s="367">
        <v>31666070</v>
      </c>
      <c r="L64" s="367">
        <v>526550.73</v>
      </c>
    </row>
    <row r="65" spans="1:12" x14ac:dyDescent="0.2">
      <c r="A65" s="434" t="s">
        <v>84</v>
      </c>
      <c r="B65" s="435"/>
      <c r="C65" s="435"/>
      <c r="D65" s="436" t="str">
        <f t="shared" si="0"/>
        <v/>
      </c>
      <c r="E65" s="435"/>
      <c r="F65" s="435"/>
      <c r="G65" s="437" t="str">
        <f t="shared" si="1"/>
        <v/>
      </c>
      <c r="H65" s="367"/>
      <c r="I65" s="435"/>
      <c r="J65" s="435"/>
      <c r="K65" s="435"/>
      <c r="L65" s="435"/>
    </row>
    <row r="66" spans="1:12" s="395" customFormat="1" x14ac:dyDescent="0.2">
      <c r="A66" s="397" t="s">
        <v>85</v>
      </c>
      <c r="B66" s="367">
        <v>6</v>
      </c>
      <c r="C66" s="367">
        <v>0</v>
      </c>
      <c r="D66" s="431">
        <f t="shared" si="0"/>
        <v>0</v>
      </c>
      <c r="E66" s="367">
        <v>0</v>
      </c>
      <c r="F66" s="367">
        <v>0</v>
      </c>
      <c r="G66" s="430" t="str">
        <f t="shared" si="1"/>
        <v/>
      </c>
      <c r="H66" s="367">
        <v>0</v>
      </c>
      <c r="I66" s="367">
        <v>6</v>
      </c>
      <c r="J66" s="367">
        <v>6</v>
      </c>
      <c r="K66" s="367">
        <v>0</v>
      </c>
      <c r="L66" s="367">
        <v>0</v>
      </c>
    </row>
    <row r="67" spans="1:12" x14ac:dyDescent="0.2">
      <c r="A67" s="397" t="s">
        <v>86</v>
      </c>
      <c r="B67" s="367">
        <v>0</v>
      </c>
      <c r="C67" s="367">
        <v>0</v>
      </c>
      <c r="D67" s="431" t="str">
        <f t="shared" si="0"/>
        <v/>
      </c>
      <c r="E67" s="367">
        <v>16</v>
      </c>
      <c r="F67" s="367">
        <v>0</v>
      </c>
      <c r="G67" s="430">
        <f t="shared" si="1"/>
        <v>0</v>
      </c>
      <c r="H67" s="367">
        <v>0</v>
      </c>
      <c r="I67" s="367">
        <v>16</v>
      </c>
      <c r="J67" s="367">
        <v>16</v>
      </c>
      <c r="K67" s="367">
        <v>0</v>
      </c>
      <c r="L67" s="367">
        <v>0</v>
      </c>
    </row>
    <row r="68" spans="1:12" x14ac:dyDescent="0.2">
      <c r="A68" s="408" t="s">
        <v>87</v>
      </c>
      <c r="B68" s="367">
        <v>0</v>
      </c>
      <c r="C68" s="367">
        <v>0</v>
      </c>
      <c r="D68" s="431" t="str">
        <f t="shared" si="0"/>
        <v/>
      </c>
      <c r="E68" s="367">
        <v>0</v>
      </c>
      <c r="F68" s="367">
        <v>0</v>
      </c>
      <c r="G68" s="430" t="str">
        <f t="shared" si="1"/>
        <v/>
      </c>
      <c r="H68" s="367">
        <v>0</v>
      </c>
      <c r="I68" s="367">
        <v>0</v>
      </c>
      <c r="J68" s="367">
        <v>0</v>
      </c>
      <c r="K68" s="367">
        <v>0</v>
      </c>
      <c r="L68" s="367">
        <v>0</v>
      </c>
    </row>
    <row r="69" spans="1:12" x14ac:dyDescent="0.2">
      <c r="A69" s="397" t="s">
        <v>88</v>
      </c>
      <c r="B69" s="367">
        <v>20</v>
      </c>
      <c r="C69" s="367">
        <v>1</v>
      </c>
      <c r="D69" s="431">
        <f t="shared" si="0"/>
        <v>0.05</v>
      </c>
      <c r="E69" s="367">
        <v>1009</v>
      </c>
      <c r="F69" s="367">
        <v>30</v>
      </c>
      <c r="G69" s="430">
        <f t="shared" si="1"/>
        <v>2.973240832507433E-2</v>
      </c>
      <c r="H69" s="367">
        <v>31</v>
      </c>
      <c r="I69" s="367">
        <v>724</v>
      </c>
      <c r="J69" s="367">
        <v>1029</v>
      </c>
      <c r="K69" s="367">
        <v>3665742</v>
      </c>
      <c r="L69" s="367">
        <v>74162.070000000007</v>
      </c>
    </row>
    <row r="70" spans="1:12" s="395" customFormat="1" x14ac:dyDescent="0.2">
      <c r="A70" s="397" t="s">
        <v>89</v>
      </c>
      <c r="B70" s="367">
        <v>0</v>
      </c>
      <c r="C70" s="367">
        <v>0</v>
      </c>
      <c r="D70" s="431" t="str">
        <f t="shared" si="0"/>
        <v/>
      </c>
      <c r="E70" s="367">
        <v>11</v>
      </c>
      <c r="F70" s="367">
        <v>0</v>
      </c>
      <c r="G70" s="430">
        <f t="shared" si="1"/>
        <v>0</v>
      </c>
      <c r="H70" s="367">
        <v>0</v>
      </c>
      <c r="I70" s="367">
        <v>10</v>
      </c>
      <c r="J70" s="367">
        <v>11</v>
      </c>
      <c r="K70" s="367">
        <v>0</v>
      </c>
      <c r="L70" s="367">
        <v>0</v>
      </c>
    </row>
    <row r="71" spans="1:12" x14ac:dyDescent="0.2">
      <c r="A71" s="397" t="s">
        <v>90</v>
      </c>
      <c r="B71" s="367">
        <v>6</v>
      </c>
      <c r="C71" s="367">
        <v>0</v>
      </c>
      <c r="D71" s="431"/>
      <c r="E71" s="367">
        <v>121</v>
      </c>
      <c r="F71" s="367">
        <v>0</v>
      </c>
      <c r="G71" s="430">
        <f t="shared" ref="G71:G73" si="2">IF(OR((E71=0),(E71="")),"",(F71/E71))</f>
        <v>0</v>
      </c>
      <c r="H71" s="367">
        <v>0</v>
      </c>
      <c r="I71" s="367">
        <v>126</v>
      </c>
      <c r="J71" s="367">
        <v>127</v>
      </c>
      <c r="K71" s="367">
        <v>0</v>
      </c>
      <c r="L71" s="367">
        <v>0</v>
      </c>
    </row>
    <row r="72" spans="1:12" s="395" customFormat="1" x14ac:dyDescent="0.2">
      <c r="A72" s="397" t="s">
        <v>91</v>
      </c>
      <c r="B72" s="367">
        <v>2</v>
      </c>
      <c r="C72" s="367">
        <v>0</v>
      </c>
      <c r="D72" s="431">
        <f>IF(OR((B71=0),(B71="")),"",(C71/B71))</f>
        <v>0</v>
      </c>
      <c r="E72" s="367">
        <v>0</v>
      </c>
      <c r="F72" s="367">
        <v>0</v>
      </c>
      <c r="G72" s="430" t="str">
        <f t="shared" si="2"/>
        <v/>
      </c>
      <c r="H72" s="367">
        <v>0</v>
      </c>
      <c r="I72" s="367">
        <v>2</v>
      </c>
      <c r="J72" s="367">
        <v>2</v>
      </c>
      <c r="K72" s="367">
        <v>0</v>
      </c>
      <c r="L72" s="367">
        <v>0</v>
      </c>
    </row>
    <row r="73" spans="1:12" x14ac:dyDescent="0.2">
      <c r="A73" s="366" t="s">
        <v>92</v>
      </c>
      <c r="B73" s="370">
        <f>SUM(B6:B72)</f>
        <v>1404</v>
      </c>
      <c r="C73" s="370">
        <f>SUM(C6:C72)</f>
        <v>79</v>
      </c>
      <c r="D73" s="431">
        <f>IF(OR((B73=0),(B73="")),"",(C73/B73))</f>
        <v>5.6267806267806267E-2</v>
      </c>
      <c r="E73" s="370">
        <f t="shared" ref="E73:L73" si="3">SUM(E6:E72)</f>
        <v>19725</v>
      </c>
      <c r="F73" s="370">
        <f t="shared" si="3"/>
        <v>834</v>
      </c>
      <c r="G73" s="430">
        <f t="shared" si="2"/>
        <v>4.2281368821292777E-2</v>
      </c>
      <c r="H73" s="370">
        <f t="shared" si="3"/>
        <v>913</v>
      </c>
      <c r="I73" s="370">
        <f>SUM(I6:I72)</f>
        <v>13780</v>
      </c>
      <c r="J73" s="370">
        <f t="shared" si="3"/>
        <v>21129</v>
      </c>
      <c r="K73" s="370">
        <f t="shared" si="3"/>
        <v>355531042</v>
      </c>
      <c r="L73" s="370">
        <f t="shared" si="3"/>
        <v>7309378.6800000016</v>
      </c>
    </row>
    <row r="74" spans="1:12" x14ac:dyDescent="0.2">
      <c r="A74" s="375"/>
      <c r="B74" s="376"/>
      <c r="C74" s="377" t="s">
        <v>93</v>
      </c>
      <c r="K74" s="346"/>
    </row>
    <row r="75" spans="1:12" ht="12.75" customHeight="1" x14ac:dyDescent="0.2">
      <c r="A75" s="496" t="s">
        <v>163</v>
      </c>
      <c r="B75" s="496"/>
      <c r="C75" s="377"/>
    </row>
    <row r="76" spans="1:12" x14ac:dyDescent="0.2">
      <c r="A76" s="496"/>
      <c r="B76" s="496"/>
    </row>
    <row r="77" spans="1:12" x14ac:dyDescent="0.2">
      <c r="A77" s="496"/>
      <c r="B77" s="496"/>
    </row>
    <row r="78" spans="1:12" x14ac:dyDescent="0.2">
      <c r="A78" s="496"/>
      <c r="B78" s="496"/>
    </row>
    <row r="79" spans="1:12" x14ac:dyDescent="0.2">
      <c r="A79" s="496"/>
      <c r="B79" s="496"/>
    </row>
  </sheetData>
  <mergeCells count="4">
    <mergeCell ref="A1:C1"/>
    <mergeCell ref="B2:C4"/>
    <mergeCell ref="E2:F4"/>
    <mergeCell ref="A75:B7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1"/>
    <pageSetUpPr fitToPage="1"/>
  </sheetPr>
  <dimension ref="A1:AM55"/>
  <sheetViews>
    <sheetView workbookViewId="0">
      <selection sqref="A1:J1"/>
    </sheetView>
  </sheetViews>
  <sheetFormatPr defaultRowHeight="12.75" x14ac:dyDescent="0.2"/>
  <cols>
    <col min="1" max="1" width="10.42578125" customWidth="1"/>
    <col min="2" max="2" width="13" customWidth="1"/>
    <col min="3" max="6" width="15.85546875" customWidth="1"/>
    <col min="7" max="8" width="15" customWidth="1"/>
    <col min="9" max="9" width="15.140625" customWidth="1"/>
    <col min="10" max="10" width="17.85546875" customWidth="1"/>
    <col min="11" max="11" width="12.42578125" customWidth="1"/>
    <col min="12" max="16" width="17.28515625" hidden="1" customWidth="1"/>
    <col min="17" max="17" width="17.28515625" style="98" hidden="1" customWidth="1"/>
    <col min="18" max="19" width="17.28515625" hidden="1" customWidth="1"/>
    <col min="20" max="20" width="16" hidden="1" customWidth="1"/>
    <col min="21" max="22" width="16.28515625" hidden="1" customWidth="1"/>
    <col min="23" max="23" width="15.140625" hidden="1" customWidth="1"/>
    <col min="24" max="24" width="16.28515625" hidden="1" customWidth="1"/>
    <col min="25" max="25" width="14.7109375" hidden="1" customWidth="1"/>
    <col min="26" max="31" width="13.5703125" hidden="1" customWidth="1"/>
    <col min="32" max="32" width="9.85546875" customWidth="1"/>
    <col min="33" max="33" width="13" customWidth="1"/>
    <col min="34" max="34" width="15.85546875" customWidth="1"/>
    <col min="35" max="35" width="15" customWidth="1"/>
    <col min="36" max="36" width="15.140625" customWidth="1"/>
    <col min="37" max="37" width="17.85546875" customWidth="1"/>
  </cols>
  <sheetData>
    <row r="1" spans="1:39" ht="21.75" customHeight="1" x14ac:dyDescent="0.3">
      <c r="A1" s="499" t="s">
        <v>99</v>
      </c>
      <c r="B1" s="500"/>
      <c r="C1" s="500"/>
      <c r="D1" s="500"/>
      <c r="E1" s="500"/>
      <c r="F1" s="500"/>
      <c r="G1" s="500"/>
      <c r="H1" s="500"/>
      <c r="I1" s="500"/>
      <c r="J1" s="501"/>
      <c r="K1" s="97"/>
    </row>
    <row r="2" spans="1:39" ht="69" customHeight="1" x14ac:dyDescent="0.2">
      <c r="A2" s="99" t="s">
        <v>100</v>
      </c>
      <c r="B2" s="99" t="s">
        <v>141</v>
      </c>
      <c r="C2" s="99" t="s">
        <v>142</v>
      </c>
      <c r="D2" s="99" t="s">
        <v>143</v>
      </c>
      <c r="E2" s="99" t="s">
        <v>144</v>
      </c>
      <c r="F2" s="99" t="s">
        <v>145</v>
      </c>
      <c r="G2" s="99" t="s">
        <v>146</v>
      </c>
      <c r="H2" s="99" t="s">
        <v>147</v>
      </c>
      <c r="I2" s="99" t="s">
        <v>101</v>
      </c>
      <c r="J2" s="99" t="s">
        <v>114</v>
      </c>
      <c r="L2" s="100"/>
    </row>
    <row r="3" spans="1:39" x14ac:dyDescent="0.2">
      <c r="A3" s="101">
        <v>1994</v>
      </c>
      <c r="B3" s="102">
        <v>72111</v>
      </c>
      <c r="C3" s="103" t="s">
        <v>103</v>
      </c>
      <c r="D3" s="103" t="s">
        <v>103</v>
      </c>
      <c r="E3" s="103" t="s">
        <v>103</v>
      </c>
      <c r="F3" s="102">
        <v>29043</v>
      </c>
      <c r="G3" s="151" t="s">
        <v>103</v>
      </c>
      <c r="H3" s="144">
        <f>F3/B3</f>
        <v>0.40275408744851687</v>
      </c>
      <c r="I3" s="104">
        <v>2852881146</v>
      </c>
      <c r="J3" s="104">
        <v>59351908.059999995</v>
      </c>
    </row>
    <row r="4" spans="1:39" x14ac:dyDescent="0.2">
      <c r="A4" s="154" t="s">
        <v>104</v>
      </c>
      <c r="B4" s="155">
        <v>64820</v>
      </c>
      <c r="C4" s="156" t="s">
        <v>103</v>
      </c>
      <c r="D4" s="156" t="s">
        <v>103</v>
      </c>
      <c r="E4" s="156" t="s">
        <v>103</v>
      </c>
      <c r="F4" s="155">
        <v>4289</v>
      </c>
      <c r="G4" s="152" t="s">
        <v>103</v>
      </c>
      <c r="H4" s="153">
        <f t="shared" ref="H4:H20" si="0">F4/B4</f>
        <v>6.6167849429188519E-2</v>
      </c>
      <c r="I4" s="157">
        <v>421144008</v>
      </c>
      <c r="J4" s="157">
        <v>9396448.4000000004</v>
      </c>
      <c r="M4" s="105"/>
    </row>
    <row r="5" spans="1:39" x14ac:dyDescent="0.2">
      <c r="A5" s="101">
        <v>1996</v>
      </c>
      <c r="B5" s="102">
        <v>55473</v>
      </c>
      <c r="C5" s="103" t="s">
        <v>103</v>
      </c>
      <c r="D5" s="103" t="s">
        <v>103</v>
      </c>
      <c r="E5" s="103" t="s">
        <v>103</v>
      </c>
      <c r="F5" s="102">
        <v>20601</v>
      </c>
      <c r="G5" s="151" t="s">
        <v>103</v>
      </c>
      <c r="H5" s="144">
        <f t="shared" si="0"/>
        <v>0.37136985560542968</v>
      </c>
      <c r="I5" s="104">
        <v>2077319122</v>
      </c>
      <c r="J5" s="104">
        <v>49206457.389999993</v>
      </c>
      <c r="M5" s="106"/>
    </row>
    <row r="6" spans="1:39" x14ac:dyDescent="0.2">
      <c r="A6" s="101">
        <v>1997</v>
      </c>
      <c r="B6" s="102">
        <v>55464</v>
      </c>
      <c r="C6" s="103" t="s">
        <v>103</v>
      </c>
      <c r="D6" s="103" t="s">
        <v>103</v>
      </c>
      <c r="E6" s="103" t="s">
        <v>103</v>
      </c>
      <c r="F6" s="102">
        <v>17354</v>
      </c>
      <c r="G6" s="151" t="s">
        <v>103</v>
      </c>
      <c r="H6" s="144">
        <f t="shared" si="0"/>
        <v>0.31288763882878984</v>
      </c>
      <c r="I6" s="104">
        <v>1951963212.8299999</v>
      </c>
      <c r="J6" s="104">
        <v>45655398.199999996</v>
      </c>
    </row>
    <row r="7" spans="1:39" x14ac:dyDescent="0.2">
      <c r="A7" s="101">
        <v>1998</v>
      </c>
      <c r="B7" s="102">
        <v>57501</v>
      </c>
      <c r="C7" s="103" t="s">
        <v>103</v>
      </c>
      <c r="D7" s="103" t="s">
        <v>103</v>
      </c>
      <c r="E7" s="103" t="s">
        <v>103</v>
      </c>
      <c r="F7" s="102">
        <v>16720</v>
      </c>
      <c r="G7" s="151" t="s">
        <v>103</v>
      </c>
      <c r="H7" s="144">
        <f t="shared" si="0"/>
        <v>0.29077755169475311</v>
      </c>
      <c r="I7" s="104">
        <v>1588063110.1159999</v>
      </c>
      <c r="J7" s="104">
        <v>40800726.420000009</v>
      </c>
      <c r="L7" s="502" t="s">
        <v>105</v>
      </c>
      <c r="M7" s="502"/>
      <c r="N7" s="502"/>
      <c r="O7" s="107" t="s">
        <v>106</v>
      </c>
      <c r="P7" s="107" t="s">
        <v>107</v>
      </c>
      <c r="Q7" s="107" t="s">
        <v>108</v>
      </c>
      <c r="R7" s="107">
        <v>2007</v>
      </c>
      <c r="S7" s="107">
        <v>2006</v>
      </c>
      <c r="T7" s="107">
        <v>2005</v>
      </c>
      <c r="U7" s="107">
        <v>2004</v>
      </c>
      <c r="V7" s="107">
        <v>2003</v>
      </c>
      <c r="W7" s="108">
        <v>2002</v>
      </c>
      <c r="X7" s="107">
        <v>2001</v>
      </c>
      <c r="Y7" s="107">
        <v>2000</v>
      </c>
      <c r="Z7" s="107">
        <v>1999</v>
      </c>
      <c r="AA7" s="107">
        <v>1998</v>
      </c>
      <c r="AB7" s="107">
        <v>1997</v>
      </c>
      <c r="AC7" s="107">
        <v>1996</v>
      </c>
      <c r="AD7" s="109">
        <v>1995</v>
      </c>
      <c r="AE7" s="107">
        <v>1994</v>
      </c>
      <c r="AF7" s="110"/>
      <c r="AG7" s="110"/>
      <c r="AH7" s="110"/>
      <c r="AI7" s="110"/>
      <c r="AJ7" s="110"/>
      <c r="AK7" s="110"/>
    </row>
    <row r="8" spans="1:39" s="117" customFormat="1" x14ac:dyDescent="0.2">
      <c r="A8" s="101">
        <v>1999</v>
      </c>
      <c r="B8" s="102">
        <v>60756</v>
      </c>
      <c r="C8" s="103" t="s">
        <v>103</v>
      </c>
      <c r="D8" s="103" t="s">
        <v>103</v>
      </c>
      <c r="E8" s="103" t="s">
        <v>103</v>
      </c>
      <c r="F8" s="102">
        <v>16158</v>
      </c>
      <c r="G8" s="151" t="s">
        <v>103</v>
      </c>
      <c r="H8" s="144">
        <f t="shared" si="0"/>
        <v>0.26594904206991904</v>
      </c>
      <c r="I8" s="104">
        <v>1788046322</v>
      </c>
      <c r="J8" s="104">
        <v>43048247.380000018</v>
      </c>
      <c r="K8"/>
      <c r="L8" s="503" t="s">
        <v>148</v>
      </c>
      <c r="M8" s="503"/>
      <c r="N8" s="504"/>
      <c r="O8" s="111">
        <v>61443</v>
      </c>
      <c r="P8" s="111">
        <v>400394</v>
      </c>
      <c r="Q8" s="111">
        <v>329285</v>
      </c>
      <c r="R8" s="112">
        <v>168434</v>
      </c>
      <c r="S8" s="112">
        <v>130282</v>
      </c>
      <c r="T8" s="112">
        <v>95228</v>
      </c>
      <c r="U8" s="113">
        <v>89120</v>
      </c>
      <c r="V8" s="113">
        <v>95732</v>
      </c>
      <c r="W8" s="113">
        <v>75430</v>
      </c>
      <c r="X8" s="113">
        <v>58689</v>
      </c>
      <c r="Y8" s="113">
        <v>58689</v>
      </c>
      <c r="Z8" s="113">
        <v>60756</v>
      </c>
      <c r="AA8" s="113">
        <v>57501</v>
      </c>
      <c r="AB8" s="113">
        <v>55464</v>
      </c>
      <c r="AC8" s="113">
        <v>55473</v>
      </c>
      <c r="AD8" s="114">
        <v>64820</v>
      </c>
      <c r="AE8" s="115">
        <v>64216</v>
      </c>
      <c r="AF8" s="116"/>
      <c r="AG8" s="116"/>
      <c r="AH8" s="116"/>
      <c r="AI8" s="116"/>
      <c r="AJ8" s="116"/>
      <c r="AK8" s="116"/>
      <c r="AL8" s="116"/>
      <c r="AM8" s="116"/>
    </row>
    <row r="9" spans="1:39" ht="12.75" customHeight="1" x14ac:dyDescent="0.2">
      <c r="A9" s="101">
        <v>2000</v>
      </c>
      <c r="B9" s="102">
        <v>58710</v>
      </c>
      <c r="C9" s="103" t="s">
        <v>103</v>
      </c>
      <c r="D9" s="103" t="s">
        <v>103</v>
      </c>
      <c r="E9" s="103" t="s">
        <v>103</v>
      </c>
      <c r="F9" s="102">
        <v>15139</v>
      </c>
      <c r="G9" s="151" t="s">
        <v>103</v>
      </c>
      <c r="H9" s="144">
        <f t="shared" si="0"/>
        <v>0.25786067109521377</v>
      </c>
      <c r="I9" s="104">
        <v>2452724431</v>
      </c>
      <c r="J9" s="104">
        <v>56392973.910000004</v>
      </c>
      <c r="L9" s="497" t="s">
        <v>149</v>
      </c>
      <c r="M9" s="497"/>
      <c r="N9" s="498"/>
      <c r="O9" s="118">
        <v>5429</v>
      </c>
      <c r="P9" s="119">
        <v>90725</v>
      </c>
      <c r="Q9" s="119">
        <v>55350</v>
      </c>
      <c r="R9" s="113">
        <v>38929</v>
      </c>
      <c r="S9" s="113">
        <v>29912</v>
      </c>
      <c r="T9" s="113">
        <v>18951</v>
      </c>
      <c r="U9" s="120">
        <v>16814</v>
      </c>
      <c r="V9" s="120">
        <v>17069</v>
      </c>
      <c r="W9" s="120">
        <v>15703</v>
      </c>
      <c r="X9" s="120">
        <v>16990</v>
      </c>
      <c r="Y9" s="120">
        <v>15139</v>
      </c>
      <c r="Z9" s="120">
        <v>16158</v>
      </c>
      <c r="AA9" s="120">
        <v>16720</v>
      </c>
      <c r="AB9" s="120">
        <v>17354</v>
      </c>
      <c r="AC9" s="120">
        <v>20601</v>
      </c>
      <c r="AD9" s="121">
        <v>3564</v>
      </c>
      <c r="AE9" s="122">
        <v>25112</v>
      </c>
      <c r="AF9" s="110"/>
      <c r="AG9" s="110"/>
      <c r="AH9" s="110"/>
      <c r="AI9" s="110"/>
      <c r="AJ9" s="110"/>
      <c r="AK9" s="110"/>
      <c r="AL9" s="110"/>
      <c r="AM9" s="110"/>
    </row>
    <row r="10" spans="1:39" s="128" customFormat="1" ht="13.5" customHeight="1" x14ac:dyDescent="0.2">
      <c r="A10" s="101">
        <v>2001</v>
      </c>
      <c r="B10" s="102">
        <v>63073</v>
      </c>
      <c r="C10" s="103" t="s">
        <v>103</v>
      </c>
      <c r="D10" s="103" t="s">
        <v>103</v>
      </c>
      <c r="E10" s="103" t="s">
        <v>103</v>
      </c>
      <c r="F10" s="102">
        <v>16990</v>
      </c>
      <c r="G10" s="151" t="s">
        <v>103</v>
      </c>
      <c r="H10" s="144">
        <f t="shared" si="0"/>
        <v>0.26937041206221363</v>
      </c>
      <c r="I10" s="104">
        <v>2461837099</v>
      </c>
      <c r="J10" s="104">
        <v>64607807.999999993</v>
      </c>
      <c r="K10"/>
      <c r="L10" s="497" t="s">
        <v>109</v>
      </c>
      <c r="M10" s="497"/>
      <c r="N10" s="498"/>
      <c r="O10" s="123">
        <f t="shared" ref="O10:AE10" si="1">+O9/O8</f>
        <v>8.835831583744283E-2</v>
      </c>
      <c r="P10" s="124">
        <f t="shared" si="1"/>
        <v>0.22658930953011283</v>
      </c>
      <c r="Q10" s="124">
        <f t="shared" si="1"/>
        <v>0.16809147091425361</v>
      </c>
      <c r="R10" s="125">
        <f t="shared" si="1"/>
        <v>0.23112316990631346</v>
      </c>
      <c r="S10" s="125">
        <f t="shared" si="1"/>
        <v>0.22959426474877573</v>
      </c>
      <c r="T10" s="125">
        <f t="shared" si="1"/>
        <v>0.19900659469903809</v>
      </c>
      <c r="U10" s="125">
        <f t="shared" si="1"/>
        <v>0.18866696588868942</v>
      </c>
      <c r="V10" s="125">
        <f t="shared" si="1"/>
        <v>0.1782998370450842</v>
      </c>
      <c r="W10" s="125">
        <f t="shared" si="1"/>
        <v>0.20817976932255072</v>
      </c>
      <c r="X10" s="125">
        <f t="shared" si="1"/>
        <v>0.28949206836034008</v>
      </c>
      <c r="Y10" s="125">
        <f t="shared" si="1"/>
        <v>0.25795293837005229</v>
      </c>
      <c r="Z10" s="125">
        <f t="shared" si="1"/>
        <v>0.26594904206991904</v>
      </c>
      <c r="AA10" s="125">
        <f t="shared" si="1"/>
        <v>0.29077755169475311</v>
      </c>
      <c r="AB10" s="125">
        <f t="shared" si="1"/>
        <v>0.31288763882878984</v>
      </c>
      <c r="AC10" s="125">
        <f t="shared" si="1"/>
        <v>0.37136985560542968</v>
      </c>
      <c r="AD10" s="126">
        <f t="shared" si="1"/>
        <v>5.4983029929034248E-2</v>
      </c>
      <c r="AE10" s="127">
        <f t="shared" si="1"/>
        <v>0.39105518873800921</v>
      </c>
      <c r="AF10" s="116"/>
      <c r="AG10" s="116"/>
      <c r="AH10" s="116"/>
      <c r="AI10" s="116"/>
      <c r="AJ10" s="116"/>
      <c r="AK10" s="116"/>
      <c r="AL10" s="116"/>
      <c r="AM10" s="116"/>
    </row>
    <row r="11" spans="1:39" s="117" customFormat="1" x14ac:dyDescent="0.2">
      <c r="A11" s="101">
        <v>2002</v>
      </c>
      <c r="B11" s="102">
        <v>75434</v>
      </c>
      <c r="C11" s="103" t="s">
        <v>103</v>
      </c>
      <c r="D11" s="103" t="s">
        <v>103</v>
      </c>
      <c r="E11" s="103" t="s">
        <v>103</v>
      </c>
      <c r="F11" s="102">
        <v>15703</v>
      </c>
      <c r="G11" s="151" t="s">
        <v>103</v>
      </c>
      <c r="H11" s="144">
        <f t="shared" si="0"/>
        <v>0.20816873028077526</v>
      </c>
      <c r="I11" s="104">
        <v>3067627380</v>
      </c>
      <c r="J11" s="104">
        <v>70641860.430000007</v>
      </c>
      <c r="K11"/>
      <c r="L11" s="497" t="s">
        <v>101</v>
      </c>
      <c r="M11" s="497"/>
      <c r="N11" s="498"/>
      <c r="O11" s="129">
        <v>883981147</v>
      </c>
      <c r="P11" s="129">
        <v>10507853860</v>
      </c>
      <c r="Q11" s="129">
        <v>7996157268</v>
      </c>
      <c r="R11" s="130">
        <v>6114560954.8500004</v>
      </c>
      <c r="S11" s="130">
        <v>6211020572.5</v>
      </c>
      <c r="T11" s="130">
        <v>3538926736.96</v>
      </c>
      <c r="U11" s="130">
        <v>3330316666</v>
      </c>
      <c r="V11" s="130">
        <v>3198145105</v>
      </c>
      <c r="W11" s="130">
        <v>3067627380</v>
      </c>
      <c r="X11" s="130">
        <v>2452724431</v>
      </c>
      <c r="Y11" s="130">
        <v>2452724431</v>
      </c>
      <c r="Z11" s="130">
        <v>1788046322</v>
      </c>
      <c r="AA11" s="130">
        <v>1588063110.1159999</v>
      </c>
      <c r="AB11" s="130">
        <v>1951963212.8299999</v>
      </c>
      <c r="AC11" s="130">
        <v>2077319122</v>
      </c>
      <c r="AD11" s="131">
        <v>421144008</v>
      </c>
      <c r="AE11" s="132">
        <v>2852881146</v>
      </c>
      <c r="AF11" s="116"/>
      <c r="AG11" s="116"/>
      <c r="AH11" s="116"/>
      <c r="AI11" s="116"/>
      <c r="AJ11" s="116"/>
      <c r="AK11" s="116"/>
      <c r="AL11" s="116"/>
      <c r="AM11" s="116"/>
    </row>
    <row r="12" spans="1:39" s="117" customFormat="1" x14ac:dyDescent="0.2">
      <c r="A12" s="101">
        <v>2003</v>
      </c>
      <c r="B12" s="102">
        <v>95732</v>
      </c>
      <c r="C12" s="103" t="s">
        <v>103</v>
      </c>
      <c r="D12" s="103" t="s">
        <v>103</v>
      </c>
      <c r="E12" s="103" t="s">
        <v>103</v>
      </c>
      <c r="F12" s="102">
        <v>17069</v>
      </c>
      <c r="G12" s="151" t="s">
        <v>103</v>
      </c>
      <c r="H12" s="144">
        <f t="shared" si="0"/>
        <v>0.1782998370450842</v>
      </c>
      <c r="I12" s="104">
        <v>3198145105</v>
      </c>
      <c r="J12" s="104">
        <v>75167943.74000001</v>
      </c>
      <c r="K12"/>
      <c r="L12" s="133" t="s">
        <v>102</v>
      </c>
      <c r="M12" s="133"/>
      <c r="N12" s="133"/>
      <c r="O12" s="134">
        <v>16189568.01</v>
      </c>
      <c r="P12" s="135">
        <v>215849298.18000004</v>
      </c>
      <c r="Q12" s="135">
        <v>162081443.32999998</v>
      </c>
      <c r="R12" s="130">
        <v>120356720.8</v>
      </c>
      <c r="S12" s="130">
        <v>136457794.70999998</v>
      </c>
      <c r="T12" s="130">
        <v>117463987.43000002</v>
      </c>
      <c r="U12" s="130">
        <v>77037925.760000005</v>
      </c>
      <c r="V12" s="130">
        <v>75167943.74000001</v>
      </c>
      <c r="W12" s="130">
        <v>70641860.430000007</v>
      </c>
      <c r="X12" s="130">
        <v>64607807.999999993</v>
      </c>
      <c r="Y12" s="130">
        <v>56392973.910000004</v>
      </c>
      <c r="Z12" s="130">
        <v>43048247.380000018</v>
      </c>
      <c r="AA12" s="130">
        <v>40800726.420000009</v>
      </c>
      <c r="AB12" s="130">
        <v>45655398.199999996</v>
      </c>
      <c r="AC12" s="130">
        <v>49206457.389999993</v>
      </c>
      <c r="AD12" s="131">
        <v>9396448.4000000004</v>
      </c>
      <c r="AE12" s="132">
        <v>59351908.059999995</v>
      </c>
      <c r="AF12" s="116"/>
      <c r="AG12" s="116"/>
      <c r="AH12" s="116"/>
      <c r="AI12" s="116"/>
      <c r="AJ12" s="116"/>
      <c r="AK12" s="116"/>
      <c r="AL12" s="116"/>
      <c r="AM12" s="116"/>
    </row>
    <row r="13" spans="1:39" x14ac:dyDescent="0.2">
      <c r="A13" s="101">
        <v>2004</v>
      </c>
      <c r="B13" s="102">
        <v>89120</v>
      </c>
      <c r="C13" s="103" t="s">
        <v>103</v>
      </c>
      <c r="D13" s="103" t="s">
        <v>103</v>
      </c>
      <c r="E13" s="103" t="s">
        <v>103</v>
      </c>
      <c r="F13" s="102">
        <v>16814</v>
      </c>
      <c r="G13" s="151" t="s">
        <v>103</v>
      </c>
      <c r="H13" s="144">
        <f t="shared" si="0"/>
        <v>0.18866696588868942</v>
      </c>
      <c r="I13" s="104">
        <v>3330316666</v>
      </c>
      <c r="J13" s="104">
        <v>77037925.760000005</v>
      </c>
      <c r="Q13"/>
      <c r="W13" s="98"/>
      <c r="AD13" s="136"/>
    </row>
    <row r="14" spans="1:39" x14ac:dyDescent="0.2">
      <c r="A14" s="101">
        <v>2005</v>
      </c>
      <c r="B14" s="102">
        <v>95228</v>
      </c>
      <c r="C14" s="103" t="s">
        <v>103</v>
      </c>
      <c r="D14" s="103" t="s">
        <v>103</v>
      </c>
      <c r="E14" s="103" t="s">
        <v>103</v>
      </c>
      <c r="F14" s="102">
        <v>18951</v>
      </c>
      <c r="G14" s="151" t="s">
        <v>103</v>
      </c>
      <c r="H14" s="144">
        <f t="shared" si="0"/>
        <v>0.19900659469903809</v>
      </c>
      <c r="I14" s="104">
        <v>3538926736.96</v>
      </c>
      <c r="J14" s="104">
        <v>117463987.43000002</v>
      </c>
      <c r="L14" t="s">
        <v>110</v>
      </c>
      <c r="Q14"/>
      <c r="T14" t="s">
        <v>21</v>
      </c>
      <c r="AD14" s="136"/>
    </row>
    <row r="15" spans="1:39" x14ac:dyDescent="0.2">
      <c r="A15" s="101">
        <v>2006</v>
      </c>
      <c r="B15" s="102">
        <v>138781</v>
      </c>
      <c r="C15" s="103" t="s">
        <v>103</v>
      </c>
      <c r="D15" s="103" t="s">
        <v>103</v>
      </c>
      <c r="E15" s="103" t="s">
        <v>103</v>
      </c>
      <c r="F15" s="102">
        <v>30207</v>
      </c>
      <c r="G15" s="151" t="s">
        <v>103</v>
      </c>
      <c r="H15" s="144">
        <f t="shared" si="0"/>
        <v>0.21765947788241907</v>
      </c>
      <c r="I15" s="104">
        <v>6472248408</v>
      </c>
      <c r="J15" s="104">
        <v>141887263</v>
      </c>
      <c r="Q15"/>
      <c r="AD15" s="136"/>
    </row>
    <row r="16" spans="1:39" x14ac:dyDescent="0.2">
      <c r="A16" s="101">
        <v>2007</v>
      </c>
      <c r="B16" s="102">
        <v>168434</v>
      </c>
      <c r="C16" s="103" t="s">
        <v>103</v>
      </c>
      <c r="D16" s="103" t="s">
        <v>103</v>
      </c>
      <c r="E16" s="103" t="s">
        <v>103</v>
      </c>
      <c r="F16" s="102">
        <v>38929</v>
      </c>
      <c r="G16" s="151" t="s">
        <v>103</v>
      </c>
      <c r="H16" s="144">
        <f t="shared" si="0"/>
        <v>0.23112316990631346</v>
      </c>
      <c r="I16" s="104">
        <v>6114560954.8500004</v>
      </c>
      <c r="J16" s="104">
        <v>120356720.8</v>
      </c>
      <c r="P16" s="137"/>
      <c r="Q16" s="137"/>
      <c r="R16" s="137"/>
      <c r="S16" s="137"/>
      <c r="T16" s="137"/>
      <c r="U16" s="137"/>
      <c r="AD16" s="136"/>
    </row>
    <row r="17" spans="1:30" s="138" customFormat="1" x14ac:dyDescent="0.2">
      <c r="A17" s="146">
        <v>2008</v>
      </c>
      <c r="B17" s="147">
        <f>'2008'!$I$73</f>
        <v>245822</v>
      </c>
      <c r="C17" s="147">
        <f>'2008'!$H$73</f>
        <v>94999</v>
      </c>
      <c r="D17" s="148">
        <f t="shared" ref="D17:D22" si="2">C17/B17</f>
        <v>0.38645442637355487</v>
      </c>
      <c r="E17" s="147">
        <f t="shared" ref="E17:E22" si="3">B17-C17</f>
        <v>150823</v>
      </c>
      <c r="F17" s="147">
        <v>55350</v>
      </c>
      <c r="G17" s="149">
        <f t="shared" ref="G17:G22" si="4">F17/E17</f>
        <v>0.36698646758120446</v>
      </c>
      <c r="H17" s="144">
        <f t="shared" si="0"/>
        <v>0.2251629227652529</v>
      </c>
      <c r="I17" s="150">
        <v>7996157268</v>
      </c>
      <c r="J17" s="150">
        <v>162081443.32999998</v>
      </c>
      <c r="P17" s="139"/>
      <c r="Q17" s="139"/>
      <c r="R17" s="139"/>
      <c r="S17" s="139"/>
      <c r="T17" s="139"/>
      <c r="U17" s="139"/>
    </row>
    <row r="18" spans="1:30" s="138" customFormat="1" x14ac:dyDescent="0.2">
      <c r="A18" s="182">
        <v>2009</v>
      </c>
      <c r="B18" s="147">
        <f>'2009'!$I$73</f>
        <v>315164</v>
      </c>
      <c r="C18" s="147">
        <f>'2009'!$H$73</f>
        <v>112457</v>
      </c>
      <c r="D18" s="148">
        <f t="shared" si="2"/>
        <v>0.35682057595410643</v>
      </c>
      <c r="E18" s="147">
        <f t="shared" si="3"/>
        <v>202707</v>
      </c>
      <c r="F18" s="147">
        <f>'2009'!$L$73</f>
        <v>91394</v>
      </c>
      <c r="G18" s="149">
        <f t="shared" si="4"/>
        <v>0.45086750827549121</v>
      </c>
      <c r="H18" s="149">
        <f t="shared" si="0"/>
        <v>0.2899887042936376</v>
      </c>
      <c r="I18" s="150">
        <f>'2009'!$J$73</f>
        <v>10697420852</v>
      </c>
      <c r="J18" s="150">
        <f>'2009'!$K$73</f>
        <v>218872449.30000004</v>
      </c>
      <c r="P18" s="139"/>
      <c r="Q18" s="139"/>
      <c r="R18" s="139"/>
      <c r="S18" s="139"/>
      <c r="T18" s="139"/>
      <c r="U18" s="139"/>
    </row>
    <row r="19" spans="1:30" s="138" customFormat="1" x14ac:dyDescent="0.2">
      <c r="A19" s="182">
        <v>2010</v>
      </c>
      <c r="B19" s="147">
        <f>'2010'!$I$73</f>
        <v>199152</v>
      </c>
      <c r="C19" s="147">
        <f>'2010'!$H$73</f>
        <v>84793</v>
      </c>
      <c r="D19" s="148">
        <f t="shared" si="2"/>
        <v>0.42577026592753275</v>
      </c>
      <c r="E19" s="147">
        <f t="shared" si="3"/>
        <v>114359</v>
      </c>
      <c r="F19" s="147">
        <f>'2010'!$L$73</f>
        <v>52924</v>
      </c>
      <c r="G19" s="149">
        <f t="shared" si="4"/>
        <v>0.46278823704299615</v>
      </c>
      <c r="H19" s="149">
        <f t="shared" si="0"/>
        <v>0.26574676628906563</v>
      </c>
      <c r="I19" s="150">
        <f>'2010'!$J$73</f>
        <v>7780891218</v>
      </c>
      <c r="J19" s="150">
        <f>'2010'!$K$73</f>
        <v>166718075.01000002</v>
      </c>
      <c r="P19" s="139"/>
      <c r="Q19" s="139"/>
      <c r="R19" s="139"/>
      <c r="S19" s="139"/>
      <c r="T19" s="139"/>
      <c r="U19" s="139"/>
    </row>
    <row r="20" spans="1:30" x14ac:dyDescent="0.2">
      <c r="A20" s="332">
        <v>2011</v>
      </c>
      <c r="B20" s="147">
        <f>'2011'!$J$73</f>
        <v>172385</v>
      </c>
      <c r="C20" s="147">
        <f>'2011'!$I$73</f>
        <v>63127</v>
      </c>
      <c r="D20" s="148">
        <f t="shared" si="2"/>
        <v>0.36619775502508917</v>
      </c>
      <c r="E20" s="147">
        <f t="shared" si="3"/>
        <v>109258</v>
      </c>
      <c r="F20" s="147">
        <f>'2011'!$H$73</f>
        <v>44500</v>
      </c>
      <c r="G20" s="149">
        <f t="shared" si="4"/>
        <v>0.40729282981566567</v>
      </c>
      <c r="H20" s="149">
        <f t="shared" si="0"/>
        <v>0.25814310989935318</v>
      </c>
      <c r="I20" s="150">
        <f>'2011'!$K$73</f>
        <v>5777254560</v>
      </c>
      <c r="J20" s="150">
        <f>'2011'!$L$73</f>
        <v>116232686</v>
      </c>
      <c r="P20" s="137"/>
      <c r="Q20" s="137"/>
      <c r="R20" s="137"/>
      <c r="S20" s="137"/>
      <c r="T20" s="137"/>
      <c r="U20" s="137"/>
      <c r="AD20" s="136"/>
    </row>
    <row r="21" spans="1:30" x14ac:dyDescent="0.2">
      <c r="A21" s="146">
        <v>2012</v>
      </c>
      <c r="B21" s="147">
        <f>'2012'!$J$73</f>
        <v>136655</v>
      </c>
      <c r="C21" s="147">
        <f>'2012'!$I$73</f>
        <v>68169</v>
      </c>
      <c r="D21" s="148">
        <f t="shared" si="2"/>
        <v>0.49884014489041745</v>
      </c>
      <c r="E21" s="147">
        <f t="shared" si="3"/>
        <v>68486</v>
      </c>
      <c r="F21" s="147">
        <f>'2012'!$H$73</f>
        <v>21976</v>
      </c>
      <c r="G21" s="149">
        <f t="shared" si="4"/>
        <v>0.32088310019566041</v>
      </c>
      <c r="H21" s="149">
        <f t="shared" ref="H21:H26" si="5">F21/B21</f>
        <v>0.16081372800117083</v>
      </c>
      <c r="I21" s="150">
        <f>'2012'!$K$73</f>
        <v>3863314437</v>
      </c>
      <c r="J21" s="150">
        <f>'2012'!$L$73</f>
        <v>76587521</v>
      </c>
      <c r="P21" s="137"/>
      <c r="Q21" s="137"/>
      <c r="R21" s="137"/>
      <c r="S21" s="137"/>
      <c r="T21" s="137"/>
      <c r="U21" s="137"/>
      <c r="AD21" s="136"/>
    </row>
    <row r="22" spans="1:30" x14ac:dyDescent="0.2">
      <c r="A22" s="146">
        <v>2013</v>
      </c>
      <c r="B22" s="147">
        <f>'2013'!$J$73</f>
        <v>122100</v>
      </c>
      <c r="C22" s="147">
        <f>'2013'!$I$73</f>
        <v>47643</v>
      </c>
      <c r="D22" s="148">
        <f t="shared" si="2"/>
        <v>0.39019656019656018</v>
      </c>
      <c r="E22" s="147">
        <f t="shared" si="3"/>
        <v>74457</v>
      </c>
      <c r="F22" s="147">
        <f>'2013'!$H$73</f>
        <v>22323</v>
      </c>
      <c r="G22" s="149">
        <f t="shared" si="4"/>
        <v>0.29981062895362426</v>
      </c>
      <c r="H22" s="149">
        <f t="shared" si="5"/>
        <v>0.18282555282555282</v>
      </c>
      <c r="I22" s="150">
        <f>'2013'!$K$73</f>
        <v>3185681925</v>
      </c>
      <c r="J22" s="150">
        <f>'2013'!$L$73</f>
        <v>64360604</v>
      </c>
      <c r="P22" s="137"/>
      <c r="Q22" s="137"/>
      <c r="R22" s="137"/>
      <c r="S22" s="137"/>
      <c r="T22" s="137"/>
      <c r="U22" s="137"/>
      <c r="AD22" s="136"/>
    </row>
    <row r="23" spans="1:30" x14ac:dyDescent="0.2">
      <c r="A23" s="146">
        <v>2014</v>
      </c>
      <c r="B23" s="147">
        <f>'2014'!$J$73</f>
        <v>114322</v>
      </c>
      <c r="C23" s="147">
        <f>'2014'!$I$73</f>
        <v>46869</v>
      </c>
      <c r="D23" s="148">
        <f t="shared" ref="D23:D30" si="6">C23/B23</f>
        <v>0.40997358338727452</v>
      </c>
      <c r="E23" s="147">
        <f t="shared" ref="E23:E30" si="7">B23-C23</f>
        <v>67453</v>
      </c>
      <c r="F23" s="147">
        <f>'2014'!$H$73</f>
        <v>17785</v>
      </c>
      <c r="G23" s="149">
        <f t="shared" ref="G23:G29" si="8">F23/E23</f>
        <v>0.26366507049352883</v>
      </c>
      <c r="H23" s="149">
        <f t="shared" si="5"/>
        <v>0.15556935672923847</v>
      </c>
      <c r="I23" s="150">
        <f>'2014'!$K$73</f>
        <v>3148621062</v>
      </c>
      <c r="J23" s="150">
        <f>'2014'!$L$73</f>
        <v>62477414</v>
      </c>
      <c r="P23" s="137"/>
      <c r="Q23" s="137"/>
      <c r="R23" s="137"/>
      <c r="S23" s="137"/>
      <c r="T23" s="137"/>
      <c r="U23" s="137"/>
      <c r="AD23" s="136"/>
    </row>
    <row r="24" spans="1:30" x14ac:dyDescent="0.2">
      <c r="A24" s="146">
        <v>2015</v>
      </c>
      <c r="B24" s="147">
        <f>'2015'!$J$73</f>
        <v>116575</v>
      </c>
      <c r="C24" s="147">
        <f>'2015'!$I$73</f>
        <v>48598</v>
      </c>
      <c r="D24" s="148">
        <f t="shared" si="6"/>
        <v>0.41688183572807208</v>
      </c>
      <c r="E24" s="147">
        <f t="shared" si="7"/>
        <v>67977</v>
      </c>
      <c r="F24" s="147">
        <f>'2015'!$H$73</f>
        <v>18034</v>
      </c>
      <c r="G24" s="149">
        <f t="shared" si="8"/>
        <v>0.26529561469320506</v>
      </c>
      <c r="H24" s="149">
        <f t="shared" si="5"/>
        <v>0.15469869182929444</v>
      </c>
      <c r="I24" s="150">
        <f>'2015'!$K$73</f>
        <v>3791127186</v>
      </c>
      <c r="J24" s="150">
        <f>'2015'!$L$73</f>
        <v>74209158.180000007</v>
      </c>
      <c r="P24" s="137"/>
      <c r="Q24" s="137"/>
      <c r="R24" s="137"/>
      <c r="S24" s="137"/>
      <c r="T24" s="137"/>
      <c r="U24" s="137"/>
      <c r="AD24" s="136"/>
    </row>
    <row r="25" spans="1:30" x14ac:dyDescent="0.2">
      <c r="A25" s="146">
        <v>2016</v>
      </c>
      <c r="B25" s="147">
        <f>'2016'!$J$73</f>
        <v>113399</v>
      </c>
      <c r="C25" s="147">
        <f>'2016'!$I$73</f>
        <v>43262</v>
      </c>
      <c r="D25" s="148">
        <f t="shared" si="6"/>
        <v>0.38150248238520623</v>
      </c>
      <c r="E25" s="147">
        <f t="shared" si="7"/>
        <v>70137</v>
      </c>
      <c r="F25" s="147">
        <f>'2016'!$H$73</f>
        <v>16000</v>
      </c>
      <c r="G25" s="149">
        <f t="shared" si="8"/>
        <v>0.22812495544434463</v>
      </c>
      <c r="H25" s="149">
        <f t="shared" si="5"/>
        <v>0.14109471864831261</v>
      </c>
      <c r="I25" s="150">
        <f>'2016'!$K$73</f>
        <v>3003488872</v>
      </c>
      <c r="J25" s="150">
        <f>'2016'!$L$73</f>
        <v>58749982.829999998</v>
      </c>
      <c r="P25" s="137"/>
      <c r="Q25" s="137"/>
      <c r="R25" s="137"/>
      <c r="S25" s="137"/>
      <c r="T25" s="137"/>
      <c r="U25" s="137"/>
      <c r="AD25" s="136"/>
    </row>
    <row r="26" spans="1:30" s="138" customFormat="1" x14ac:dyDescent="0.2">
      <c r="A26" s="146">
        <v>2017</v>
      </c>
      <c r="B26" s="147">
        <f>'2017'!$J$73</f>
        <v>115500</v>
      </c>
      <c r="C26" s="147">
        <f>'2017'!$I$73</f>
        <v>49480</v>
      </c>
      <c r="D26" s="148">
        <f t="shared" si="6"/>
        <v>0.42839826839826839</v>
      </c>
      <c r="E26" s="147">
        <f t="shared" si="7"/>
        <v>66020</v>
      </c>
      <c r="F26" s="147">
        <f>'2017'!$H$73</f>
        <v>19062</v>
      </c>
      <c r="G26" s="149">
        <f t="shared" si="8"/>
        <v>0.28873068767040289</v>
      </c>
      <c r="H26" s="149">
        <f t="shared" si="5"/>
        <v>0.16503896103896104</v>
      </c>
      <c r="I26" s="150">
        <f>'2017'!$K$73</f>
        <v>3616890074</v>
      </c>
      <c r="J26" s="150">
        <f>'2017'!$L$73</f>
        <v>69433569.330000028</v>
      </c>
      <c r="P26" s="139"/>
      <c r="Q26" s="139"/>
      <c r="R26" s="139"/>
      <c r="S26" s="139"/>
      <c r="T26" s="139"/>
      <c r="U26" s="139"/>
    </row>
    <row r="27" spans="1:30" s="138" customFormat="1" x14ac:dyDescent="0.2">
      <c r="A27" s="406">
        <v>2018</v>
      </c>
      <c r="B27" s="147">
        <f>'2018'!$J$73</f>
        <v>114502</v>
      </c>
      <c r="C27" s="147">
        <f>'2018'!$I$73</f>
        <v>48160</v>
      </c>
      <c r="D27" s="148">
        <f t="shared" si="6"/>
        <v>0.42060400691690975</v>
      </c>
      <c r="E27" s="147">
        <f t="shared" si="7"/>
        <v>66342</v>
      </c>
      <c r="F27" s="147">
        <f>'2018'!$H$73</f>
        <v>19958</v>
      </c>
      <c r="G27" s="149">
        <f t="shared" si="8"/>
        <v>0.30083506677519523</v>
      </c>
      <c r="H27" s="149">
        <f t="shared" ref="H27:H32" si="9">F27/B27</f>
        <v>0.17430263226843198</v>
      </c>
      <c r="I27" s="150">
        <f>'2018'!$K$73</f>
        <v>4117568323</v>
      </c>
      <c r="J27" s="150">
        <f>'2018'!$L$73</f>
        <v>78071065.409999982</v>
      </c>
      <c r="P27" s="139"/>
      <c r="Q27" s="139"/>
      <c r="R27" s="139"/>
      <c r="S27" s="139"/>
      <c r="T27" s="139"/>
      <c r="U27" s="139"/>
    </row>
    <row r="28" spans="1:30" s="428" customFormat="1" x14ac:dyDescent="0.2">
      <c r="A28" s="423">
        <v>2019</v>
      </c>
      <c r="B28" s="424">
        <f>'2019'!$J$73</f>
        <v>112974</v>
      </c>
      <c r="C28" s="424">
        <f>'2019'!$I$73</f>
        <v>53344</v>
      </c>
      <c r="D28" s="425">
        <f>C28/B28</f>
        <v>0.47217943951705704</v>
      </c>
      <c r="E28" s="424">
        <f>B28-C28</f>
        <v>59630</v>
      </c>
      <c r="F28" s="424">
        <f>'2019'!$H$73</f>
        <v>20849</v>
      </c>
      <c r="G28" s="426">
        <f>F28/E28</f>
        <v>0.34963944323327184</v>
      </c>
      <c r="H28" s="426">
        <f t="shared" si="9"/>
        <v>0.18454688689432966</v>
      </c>
      <c r="I28" s="427">
        <f>'2019'!$K$73</f>
        <v>4268513404</v>
      </c>
      <c r="J28" s="427">
        <f>'2019'!$L$73</f>
        <v>81730429.809999987</v>
      </c>
      <c r="P28" s="429"/>
      <c r="Q28" s="429"/>
      <c r="R28" s="429"/>
      <c r="S28" s="429"/>
      <c r="T28" s="429"/>
      <c r="U28" s="429"/>
    </row>
    <row r="29" spans="1:30" s="428" customFormat="1" x14ac:dyDescent="0.2">
      <c r="A29" s="423">
        <v>2020</v>
      </c>
      <c r="B29" s="424">
        <f>'2020'!$J$73</f>
        <v>121211</v>
      </c>
      <c r="C29" s="424">
        <f>'2020'!$I$73</f>
        <v>38886</v>
      </c>
      <c r="D29" s="425">
        <f t="shared" si="6"/>
        <v>0.3208124675153245</v>
      </c>
      <c r="E29" s="424">
        <f t="shared" si="7"/>
        <v>82325</v>
      </c>
      <c r="F29" s="424">
        <f>'2020'!$H$73</f>
        <v>29784</v>
      </c>
      <c r="G29" s="426">
        <f t="shared" si="8"/>
        <v>0.36178560583054964</v>
      </c>
      <c r="H29" s="426">
        <f t="shared" si="9"/>
        <v>0.24572027291252443</v>
      </c>
      <c r="I29" s="427">
        <f>'2020'!$K$73</f>
        <v>5263872913</v>
      </c>
      <c r="J29" s="427">
        <f>'2020'!$L$73</f>
        <v>122853091.95</v>
      </c>
      <c r="P29" s="429"/>
      <c r="Q29" s="429"/>
      <c r="R29" s="429"/>
      <c r="S29" s="429"/>
      <c r="T29" s="429"/>
      <c r="U29" s="429"/>
    </row>
    <row r="30" spans="1:30" x14ac:dyDescent="0.2">
      <c r="A30" s="406">
        <v>2021</v>
      </c>
      <c r="B30" s="147">
        <f>'2021'!$J$73</f>
        <v>105343</v>
      </c>
      <c r="C30" s="147">
        <f>'2021'!$I$73</f>
        <v>49265</v>
      </c>
      <c r="D30" s="148">
        <f t="shared" si="6"/>
        <v>0.46766277778305154</v>
      </c>
      <c r="E30" s="147">
        <f t="shared" si="7"/>
        <v>56078</v>
      </c>
      <c r="F30" s="147">
        <f>'2021'!$H$73</f>
        <v>23557</v>
      </c>
      <c r="G30" s="149">
        <f t="shared" ref="G30:G31" si="10">F30/E30</f>
        <v>0.42007560897321589</v>
      </c>
      <c r="H30" s="149">
        <f t="shared" si="9"/>
        <v>0.22362188280189477</v>
      </c>
      <c r="I30" s="150">
        <f>'2021'!$K$73</f>
        <v>4625089748</v>
      </c>
      <c r="J30" s="150">
        <f>'2021'!$L$73</f>
        <v>111322333.29999998</v>
      </c>
      <c r="P30" s="137"/>
      <c r="Q30" s="137"/>
      <c r="R30" s="137"/>
      <c r="S30" s="137"/>
      <c r="T30" s="137"/>
      <c r="U30" s="137"/>
      <c r="AD30" s="136"/>
    </row>
    <row r="31" spans="1:30" s="138" customFormat="1" ht="13.5" customHeight="1" x14ac:dyDescent="0.2">
      <c r="A31" s="406">
        <v>2022</v>
      </c>
      <c r="B31" s="147">
        <f>'2022'!$J$73</f>
        <v>118133</v>
      </c>
      <c r="C31" s="147">
        <f>'2022'!$I$73</f>
        <v>58627</v>
      </c>
      <c r="D31" s="148">
        <f t="shared" ref="D31" si="11">C31/B31</f>
        <v>0.49627961704180878</v>
      </c>
      <c r="E31" s="147">
        <f t="shared" ref="E31" si="12">B31-C31</f>
        <v>59506</v>
      </c>
      <c r="F31" s="147">
        <f>'2022'!$H$73</f>
        <v>28408</v>
      </c>
      <c r="G31" s="149">
        <f t="shared" si="10"/>
        <v>0.47739723725338623</v>
      </c>
      <c r="H31" s="149">
        <f t="shared" si="9"/>
        <v>0.24047471917245816</v>
      </c>
      <c r="I31" s="150">
        <f>'2022'!$K$73</f>
        <v>4162038755</v>
      </c>
      <c r="J31" s="150">
        <f>'2022'!$L$73</f>
        <v>41220517.969999991</v>
      </c>
      <c r="P31" s="139"/>
      <c r="Q31" s="139"/>
      <c r="R31" s="139"/>
      <c r="S31" s="139"/>
      <c r="T31" s="139"/>
      <c r="U31" s="139"/>
    </row>
    <row r="32" spans="1:30" ht="13.5" customHeight="1" x14ac:dyDescent="0.2">
      <c r="A32" s="421" t="s">
        <v>182</v>
      </c>
      <c r="B32" s="142">
        <f>'2023'!$J$73</f>
        <v>21129</v>
      </c>
      <c r="C32" s="142">
        <f>'2023'!$I$73</f>
        <v>13780</v>
      </c>
      <c r="D32" s="141">
        <f t="shared" ref="D32" si="13">C32/B32</f>
        <v>0.65218420180794168</v>
      </c>
      <c r="E32" s="142">
        <f t="shared" ref="E32" si="14">B32-C32</f>
        <v>7349</v>
      </c>
      <c r="F32" s="142">
        <f>'2023'!$H$73</f>
        <v>913</v>
      </c>
      <c r="G32" s="145">
        <f t="shared" ref="G32" si="15">F32/E32</f>
        <v>0.1242345897401007</v>
      </c>
      <c r="H32" s="145">
        <f t="shared" si="9"/>
        <v>4.3210752993516018E-2</v>
      </c>
      <c r="I32" s="143">
        <f>'2023'!$K$73</f>
        <v>355531042</v>
      </c>
      <c r="J32" s="143">
        <f>'2023'!$L$73</f>
        <v>7309378.6800000016</v>
      </c>
      <c r="P32" s="137"/>
      <c r="Q32" s="137"/>
      <c r="R32" s="137"/>
      <c r="S32" s="137"/>
      <c r="T32" s="137"/>
      <c r="U32" s="137"/>
      <c r="AD32" s="136"/>
    </row>
    <row r="33" spans="1:30" x14ac:dyDescent="0.2">
      <c r="A33" s="181"/>
      <c r="B33" s="181"/>
      <c r="C33" s="181"/>
      <c r="D33" s="181"/>
      <c r="Q33"/>
    </row>
    <row r="34" spans="1:30" s="173" customFormat="1" ht="18" customHeight="1" x14ac:dyDescent="0.2">
      <c r="A34" s="179" t="s">
        <v>111</v>
      </c>
      <c r="B34" s="180"/>
      <c r="C34" s="172"/>
      <c r="D34" s="172"/>
      <c r="P34" s="174"/>
      <c r="Q34" s="174"/>
      <c r="R34" s="174"/>
      <c r="S34" s="174"/>
      <c r="T34" s="174"/>
      <c r="U34" s="174"/>
      <c r="AD34" s="175"/>
    </row>
    <row r="35" spans="1:30" s="173" customFormat="1" ht="18" customHeight="1" x14ac:dyDescent="0.2">
      <c r="A35" s="176" t="s">
        <v>113</v>
      </c>
      <c r="B35" s="177"/>
      <c r="C35" s="178"/>
      <c r="D35" s="178"/>
      <c r="E35" s="295"/>
      <c r="P35" s="174"/>
      <c r="Q35" s="174"/>
      <c r="R35" s="174"/>
      <c r="S35" s="174"/>
      <c r="T35" s="174"/>
      <c r="U35" s="174"/>
      <c r="AD35" s="175"/>
    </row>
    <row r="36" spans="1:30" x14ac:dyDescent="0.2">
      <c r="A36" s="91"/>
      <c r="B36" s="138"/>
      <c r="C36" s="138"/>
      <c r="D36" s="138"/>
      <c r="E36" s="138"/>
      <c r="K36" s="137"/>
      <c r="L36" s="137"/>
      <c r="M36" s="137"/>
      <c r="Q36"/>
      <c r="Y36" s="136"/>
    </row>
    <row r="37" spans="1:30" x14ac:dyDescent="0.2">
      <c r="K37" s="137"/>
      <c r="L37" s="137"/>
      <c r="Q37"/>
      <c r="Y37" s="136"/>
    </row>
    <row r="38" spans="1:30" x14ac:dyDescent="0.2">
      <c r="Q38"/>
      <c r="Y38" s="136"/>
    </row>
    <row r="39" spans="1:30" x14ac:dyDescent="0.2">
      <c r="Q39"/>
      <c r="Y39" s="136"/>
    </row>
    <row r="40" spans="1:30" x14ac:dyDescent="0.2">
      <c r="Q40"/>
      <c r="Y40" s="136"/>
    </row>
    <row r="41" spans="1:30" x14ac:dyDescent="0.2">
      <c r="Q41"/>
      <c r="Y41" s="136"/>
    </row>
    <row r="42" spans="1:30" x14ac:dyDescent="0.2">
      <c r="Q42"/>
      <c r="R42" s="98"/>
      <c r="Y42" s="136"/>
    </row>
    <row r="43" spans="1:30" x14ac:dyDescent="0.2">
      <c r="Q43"/>
      <c r="R43" s="98"/>
      <c r="Y43" s="136"/>
    </row>
    <row r="44" spans="1:30" x14ac:dyDescent="0.2">
      <c r="Q44"/>
      <c r="R44" s="98"/>
      <c r="Y44" s="136"/>
    </row>
    <row r="45" spans="1:30" x14ac:dyDescent="0.2">
      <c r="L45" s="98"/>
      <c r="Q45"/>
      <c r="Y45" s="140"/>
    </row>
    <row r="46" spans="1:30" x14ac:dyDescent="0.2">
      <c r="L46" s="98"/>
      <c r="Q46"/>
    </row>
    <row r="47" spans="1:30" x14ac:dyDescent="0.2">
      <c r="L47" s="98"/>
      <c r="Q47"/>
    </row>
    <row r="48" spans="1:30" x14ac:dyDescent="0.2">
      <c r="L48" s="98"/>
      <c r="Q48"/>
    </row>
    <row r="49" spans="12:17" x14ac:dyDescent="0.2">
      <c r="L49" s="98"/>
      <c r="Q49"/>
    </row>
    <row r="50" spans="12:17" x14ac:dyDescent="0.2">
      <c r="L50" s="98"/>
      <c r="Q50"/>
    </row>
    <row r="51" spans="12:17" x14ac:dyDescent="0.2">
      <c r="L51" s="98"/>
      <c r="Q51"/>
    </row>
    <row r="54" spans="12:17" ht="22.5" customHeight="1" x14ac:dyDescent="0.2"/>
    <row r="55" spans="12:17" ht="24.75" customHeight="1" x14ac:dyDescent="0.2">
      <c r="Q55"/>
    </row>
  </sheetData>
  <mergeCells count="6">
    <mergeCell ref="L11:N11"/>
    <mergeCell ref="A1:J1"/>
    <mergeCell ref="L7:N7"/>
    <mergeCell ref="L8:N8"/>
    <mergeCell ref="L9:N9"/>
    <mergeCell ref="L10:N10"/>
  </mergeCells>
  <pageMargins left="0.25" right="0.25" top="0.75" bottom="0.75" header="0.3" footer="0.3"/>
  <pageSetup paperSize="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4:R45"/>
  <sheetViews>
    <sheetView showGridLines="0" zoomScaleNormal="100" workbookViewId="0"/>
  </sheetViews>
  <sheetFormatPr defaultRowHeight="12.75" x14ac:dyDescent="0.2"/>
  <cols>
    <col min="1" max="1" width="3" style="318" customWidth="1"/>
    <col min="2" max="2" width="34.7109375" style="318" customWidth="1"/>
    <col min="3" max="10" width="14.28515625" style="318" customWidth="1"/>
    <col min="11" max="11" width="10.5703125" style="318" bestFit="1" customWidth="1"/>
    <col min="12" max="12" width="14.5703125" style="318" bestFit="1" customWidth="1"/>
    <col min="13" max="17" width="10.5703125" style="318" bestFit="1" customWidth="1"/>
    <col min="18" max="16384" width="9.140625" style="318"/>
  </cols>
  <sheetData>
    <row r="24" spans="16:16" x14ac:dyDescent="0.2">
      <c r="P24" s="385"/>
    </row>
    <row r="32" spans="16:16" ht="13.5" thickBot="1" x14ac:dyDescent="0.25"/>
    <row r="33" spans="2:18" ht="15" x14ac:dyDescent="0.25">
      <c r="B33" s="326" t="s">
        <v>162</v>
      </c>
      <c r="C33" s="325">
        <v>2008</v>
      </c>
      <c r="D33" s="325">
        <v>2009</v>
      </c>
      <c r="E33" s="325">
        <v>2010</v>
      </c>
      <c r="F33" s="325">
        <v>2011</v>
      </c>
      <c r="G33" s="324">
        <v>2012</v>
      </c>
      <c r="H33" s="324" t="s">
        <v>161</v>
      </c>
      <c r="I33" s="324" t="s">
        <v>164</v>
      </c>
      <c r="J33" s="324">
        <v>2015</v>
      </c>
      <c r="K33" s="324">
        <v>2016</v>
      </c>
      <c r="L33" s="324">
        <v>2017</v>
      </c>
      <c r="M33" s="324">
        <v>2018</v>
      </c>
      <c r="N33" s="324">
        <v>2019</v>
      </c>
      <c r="O33" s="324">
        <v>2020</v>
      </c>
      <c r="P33" s="324">
        <v>2021</v>
      </c>
      <c r="Q33" s="324">
        <v>2022</v>
      </c>
      <c r="R33" s="323" t="s">
        <v>183</v>
      </c>
    </row>
    <row r="34" spans="2:18" ht="14.25" x14ac:dyDescent="0.2">
      <c r="B34" s="322" t="s">
        <v>160</v>
      </c>
      <c r="C34" s="321">
        <v>160887</v>
      </c>
      <c r="D34" s="321">
        <v>210000</v>
      </c>
      <c r="E34" s="321">
        <v>120241</v>
      </c>
      <c r="F34" s="321">
        <v>99489</v>
      </c>
      <c r="G34" s="321">
        <v>75220</v>
      </c>
      <c r="H34" s="321">
        <v>66747</v>
      </c>
      <c r="I34" s="321">
        <v>62780</v>
      </c>
      <c r="J34" s="337">
        <v>66575</v>
      </c>
      <c r="K34" s="337">
        <v>67048</v>
      </c>
      <c r="L34" s="337">
        <v>69040</v>
      </c>
      <c r="M34" s="337">
        <v>68069</v>
      </c>
      <c r="N34" s="337">
        <v>64748</v>
      </c>
      <c r="O34" s="337">
        <v>61650</v>
      </c>
      <c r="P34" s="337">
        <v>51685</v>
      </c>
      <c r="Q34" s="337">
        <v>67043</v>
      </c>
      <c r="R34" s="336">
        <v>12666</v>
      </c>
    </row>
    <row r="35" spans="2:18" ht="14.25" x14ac:dyDescent="0.2">
      <c r="B35" s="322" t="s">
        <v>159</v>
      </c>
      <c r="C35" s="321">
        <v>28140</v>
      </c>
      <c r="D35" s="321">
        <v>38253</v>
      </c>
      <c r="E35" s="321">
        <v>34970</v>
      </c>
      <c r="F35" s="321">
        <v>32381</v>
      </c>
      <c r="G35" s="321">
        <v>28661</v>
      </c>
      <c r="H35" s="321">
        <v>25665</v>
      </c>
      <c r="I35" s="321">
        <v>25638</v>
      </c>
      <c r="J35" s="321">
        <v>25085</v>
      </c>
      <c r="K35" s="321">
        <v>22670</v>
      </c>
      <c r="L35" s="337">
        <v>24852</v>
      </c>
      <c r="M35" s="337">
        <v>24978</v>
      </c>
      <c r="N35" s="337">
        <v>25765</v>
      </c>
      <c r="O35" s="337">
        <v>35709</v>
      </c>
      <c r="P35" s="337">
        <v>32902</v>
      </c>
      <c r="Q35" s="337">
        <v>29321</v>
      </c>
      <c r="R35" s="336">
        <v>4991</v>
      </c>
    </row>
    <row r="36" spans="2:18" ht="14.25" x14ac:dyDescent="0.2">
      <c r="B36" s="322" t="s">
        <v>158</v>
      </c>
      <c r="C36" s="321">
        <v>11466</v>
      </c>
      <c r="D36" s="321">
        <v>16186</v>
      </c>
      <c r="E36" s="321">
        <v>12863</v>
      </c>
      <c r="F36" s="321">
        <v>12960</v>
      </c>
      <c r="G36" s="321">
        <v>12026</v>
      </c>
      <c r="H36" s="321">
        <v>11503</v>
      </c>
      <c r="I36" s="321">
        <v>10405</v>
      </c>
      <c r="J36" s="337">
        <v>10105</v>
      </c>
      <c r="K36" s="337">
        <v>10083</v>
      </c>
      <c r="L36" s="337">
        <v>10414</v>
      </c>
      <c r="M36" s="337">
        <v>10188</v>
      </c>
      <c r="N36" s="337">
        <v>10961</v>
      </c>
      <c r="O36" s="337">
        <v>10363</v>
      </c>
      <c r="P36" s="337">
        <v>9247</v>
      </c>
      <c r="Q36" s="337">
        <v>9667</v>
      </c>
      <c r="R36" s="336">
        <v>1088</v>
      </c>
    </row>
    <row r="37" spans="2:18" ht="14.25" x14ac:dyDescent="0.2">
      <c r="B37" s="322" t="s">
        <v>157</v>
      </c>
      <c r="C37" s="321">
        <v>2890</v>
      </c>
      <c r="D37" s="321">
        <v>2769</v>
      </c>
      <c r="E37" s="321">
        <v>1687</v>
      </c>
      <c r="F37" s="321">
        <v>1403</v>
      </c>
      <c r="G37" s="321">
        <v>1058</v>
      </c>
      <c r="H37" s="321">
        <v>1115</v>
      </c>
      <c r="I37" s="321">
        <v>1345</v>
      </c>
      <c r="J37" s="337">
        <v>613</v>
      </c>
      <c r="K37" s="337">
        <v>760</v>
      </c>
      <c r="L37" s="337">
        <v>681</v>
      </c>
      <c r="M37" s="337">
        <v>1044</v>
      </c>
      <c r="N37" s="337">
        <v>602</v>
      </c>
      <c r="O37" s="337">
        <v>493</v>
      </c>
      <c r="P37" s="337">
        <v>446</v>
      </c>
      <c r="Q37" s="337">
        <v>671</v>
      </c>
      <c r="R37" s="336">
        <v>233</v>
      </c>
    </row>
    <row r="38" spans="2:18" ht="14.25" x14ac:dyDescent="0.2">
      <c r="B38" s="322" t="s">
        <v>156</v>
      </c>
      <c r="C38" s="321">
        <v>0</v>
      </c>
      <c r="D38" s="321">
        <v>45</v>
      </c>
      <c r="E38" s="321">
        <v>1</v>
      </c>
      <c r="F38" s="321">
        <v>0</v>
      </c>
      <c r="G38" s="321">
        <v>0</v>
      </c>
      <c r="H38" s="321">
        <v>0</v>
      </c>
      <c r="I38" s="321">
        <v>2</v>
      </c>
      <c r="J38" s="337">
        <v>0</v>
      </c>
      <c r="K38" s="337">
        <v>0</v>
      </c>
      <c r="L38" s="337">
        <v>0</v>
      </c>
      <c r="M38" s="337">
        <v>0</v>
      </c>
      <c r="N38" s="337">
        <v>0</v>
      </c>
      <c r="O38" s="337">
        <v>0</v>
      </c>
      <c r="P38" s="337">
        <v>0</v>
      </c>
      <c r="Q38" s="337">
        <v>1</v>
      </c>
      <c r="R38" s="336">
        <v>0</v>
      </c>
    </row>
    <row r="39" spans="2:18" ht="14.25" x14ac:dyDescent="0.2">
      <c r="B39" s="322" t="s">
        <v>155</v>
      </c>
      <c r="C39" s="321">
        <v>48</v>
      </c>
      <c r="D39" s="321">
        <v>128</v>
      </c>
      <c r="E39" s="321">
        <v>97</v>
      </c>
      <c r="F39" s="321">
        <v>54</v>
      </c>
      <c r="G39" s="321">
        <v>50</v>
      </c>
      <c r="H39" s="321">
        <v>64</v>
      </c>
      <c r="I39" s="321">
        <v>129</v>
      </c>
      <c r="J39" s="337">
        <v>39</v>
      </c>
      <c r="K39" s="337">
        <v>12</v>
      </c>
      <c r="L39" s="337">
        <v>17</v>
      </c>
      <c r="M39" s="337">
        <v>28</v>
      </c>
      <c r="N39" s="337">
        <v>99</v>
      </c>
      <c r="O39" s="337">
        <v>5</v>
      </c>
      <c r="P39" s="337">
        <v>22</v>
      </c>
      <c r="Q39" s="337">
        <v>20</v>
      </c>
      <c r="R39" s="336">
        <v>42</v>
      </c>
    </row>
    <row r="40" spans="2:18" ht="14.25" x14ac:dyDescent="0.2">
      <c r="B40" s="322" t="s">
        <v>154</v>
      </c>
      <c r="C40" s="321">
        <v>5434</v>
      </c>
      <c r="D40" s="321">
        <v>7422</v>
      </c>
      <c r="E40" s="321">
        <v>6107</v>
      </c>
      <c r="F40" s="321">
        <v>5639</v>
      </c>
      <c r="G40" s="321">
        <v>4907</v>
      </c>
      <c r="H40" s="321">
        <v>6445</v>
      </c>
      <c r="I40" s="321">
        <v>5095</v>
      </c>
      <c r="J40" s="337">
        <v>6060</v>
      </c>
      <c r="K40" s="337">
        <v>4882</v>
      </c>
      <c r="L40" s="337">
        <v>3828</v>
      </c>
      <c r="M40" s="337">
        <v>3536</v>
      </c>
      <c r="N40" s="337">
        <v>3755</v>
      </c>
      <c r="O40" s="337">
        <v>5721</v>
      </c>
      <c r="P40" s="337">
        <v>4881</v>
      </c>
      <c r="Q40" s="337">
        <v>4255</v>
      </c>
      <c r="R40" s="336">
        <v>1366</v>
      </c>
    </row>
    <row r="41" spans="2:18" ht="14.25" x14ac:dyDescent="0.2">
      <c r="B41" s="322" t="s">
        <v>153</v>
      </c>
      <c r="C41" s="321">
        <v>36957</v>
      </c>
      <c r="D41" s="321">
        <v>40361</v>
      </c>
      <c r="E41" s="321">
        <v>23186</v>
      </c>
      <c r="F41" s="321">
        <v>20459</v>
      </c>
      <c r="G41" s="321">
        <v>14733</v>
      </c>
      <c r="H41" s="321">
        <v>10528</v>
      </c>
      <c r="I41" s="321">
        <v>8926</v>
      </c>
      <c r="J41" s="337">
        <v>8098</v>
      </c>
      <c r="K41" s="337">
        <v>7942</v>
      </c>
      <c r="L41" s="337">
        <v>6666</v>
      </c>
      <c r="M41" s="337">
        <v>6578</v>
      </c>
      <c r="N41" s="337">
        <v>7027</v>
      </c>
      <c r="O41" s="337">
        <v>7285</v>
      </c>
      <c r="P41" s="337">
        <v>6161</v>
      </c>
      <c r="Q41" s="337">
        <v>7337</v>
      </c>
      <c r="R41" s="336">
        <v>860</v>
      </c>
    </row>
    <row r="42" spans="2:18" ht="5.25" customHeight="1" x14ac:dyDescent="0.2">
      <c r="B42" s="505"/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385"/>
      <c r="O42" s="385"/>
      <c r="P42" s="385"/>
      <c r="Q42" s="385"/>
    </row>
    <row r="43" spans="2:18" ht="15" thickBot="1" x14ac:dyDescent="0.25">
      <c r="B43" s="320" t="s">
        <v>152</v>
      </c>
      <c r="C43" s="335">
        <f t="shared" ref="C43:I43" si="0">SUM(C34:C41)</f>
        <v>245822</v>
      </c>
      <c r="D43" s="335">
        <f t="shared" si="0"/>
        <v>315164</v>
      </c>
      <c r="E43" s="335">
        <f t="shared" si="0"/>
        <v>199152</v>
      </c>
      <c r="F43" s="335">
        <f t="shared" si="0"/>
        <v>172385</v>
      </c>
      <c r="G43" s="335">
        <f t="shared" si="0"/>
        <v>136655</v>
      </c>
      <c r="H43" s="335">
        <f t="shared" si="0"/>
        <v>122067</v>
      </c>
      <c r="I43" s="335">
        <f t="shared" si="0"/>
        <v>114320</v>
      </c>
      <c r="J43" s="335">
        <f>SUM(J34:J41)</f>
        <v>116575</v>
      </c>
      <c r="K43" s="335">
        <f>SUM(K34:K41)</f>
        <v>113397</v>
      </c>
      <c r="L43" s="335">
        <f>SUM(L34:L41)</f>
        <v>115498</v>
      </c>
      <c r="M43" s="386">
        <v>114502</v>
      </c>
      <c r="N43" s="386">
        <v>112974</v>
      </c>
      <c r="O43" s="386">
        <v>121211</v>
      </c>
      <c r="P43" s="386">
        <v>105343</v>
      </c>
      <c r="Q43" s="386">
        <v>118133</v>
      </c>
      <c r="R43" s="432">
        <v>21129</v>
      </c>
    </row>
    <row r="44" spans="2:18" ht="14.25" x14ac:dyDescent="0.2">
      <c r="B44" s="319" t="s">
        <v>165</v>
      </c>
    </row>
    <row r="45" spans="2:18" ht="14.25" x14ac:dyDescent="0.2">
      <c r="B45" s="319"/>
    </row>
  </sheetData>
  <mergeCells count="1">
    <mergeCell ref="B42:M42"/>
  </mergeCells>
  <pageMargins left="0.7" right="0.7" top="0.75" bottom="0.75" header="0.3" footer="0.3"/>
  <ignoredErrors>
    <ignoredError sqref="C43:F43 G43 J43:L43" formulaRange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2:R44"/>
  <sheetViews>
    <sheetView showGridLines="0" zoomScale="85" zoomScaleNormal="85" workbookViewId="0"/>
  </sheetViews>
  <sheetFormatPr defaultRowHeight="12.75" x14ac:dyDescent="0.2"/>
  <cols>
    <col min="1" max="1" width="3" style="318" customWidth="1"/>
    <col min="2" max="2" width="34.7109375" style="318" customWidth="1"/>
    <col min="3" max="11" width="18.140625" style="318" customWidth="1"/>
    <col min="12" max="13" width="18.7109375" style="318" bestFit="1" customWidth="1"/>
    <col min="14" max="14" width="19.85546875" style="318" bestFit="1" customWidth="1"/>
    <col min="15" max="15" width="18.7109375" style="318" bestFit="1" customWidth="1"/>
    <col min="16" max="16" width="22.5703125" style="318" customWidth="1"/>
    <col min="17" max="17" width="18.7109375" style="318" bestFit="1" customWidth="1"/>
    <col min="18" max="18" width="19" style="318" bestFit="1" customWidth="1"/>
    <col min="19" max="16384" width="9.140625" style="318"/>
  </cols>
  <sheetData>
    <row r="32" ht="13.5" thickBot="1" x14ac:dyDescent="0.25"/>
    <row r="33" spans="2:18" ht="15" x14ac:dyDescent="0.25">
      <c r="B33" s="326" t="s">
        <v>162</v>
      </c>
      <c r="C33" s="325">
        <v>2008</v>
      </c>
      <c r="D33" s="325">
        <v>2009</v>
      </c>
      <c r="E33" s="325">
        <v>2010</v>
      </c>
      <c r="F33" s="325">
        <v>2011</v>
      </c>
      <c r="G33" s="325">
        <v>2012</v>
      </c>
      <c r="H33" s="325">
        <v>2013</v>
      </c>
      <c r="I33" s="325">
        <v>2014</v>
      </c>
      <c r="J33" s="325">
        <v>2015</v>
      </c>
      <c r="K33" s="325">
        <v>2016</v>
      </c>
      <c r="L33" s="325">
        <v>2017</v>
      </c>
      <c r="M33" s="325">
        <v>2018</v>
      </c>
      <c r="N33" s="326" t="s">
        <v>166</v>
      </c>
      <c r="O33" s="412" t="s">
        <v>168</v>
      </c>
      <c r="P33" s="412">
        <v>2021</v>
      </c>
      <c r="Q33" s="412">
        <v>2022</v>
      </c>
      <c r="R33" s="387" t="s">
        <v>183</v>
      </c>
    </row>
    <row r="34" spans="2:18" ht="14.25" x14ac:dyDescent="0.2">
      <c r="B34" s="322" t="s">
        <v>160</v>
      </c>
      <c r="C34" s="328">
        <v>2680355752</v>
      </c>
      <c r="D34" s="328">
        <v>4151355990</v>
      </c>
      <c r="E34" s="328">
        <v>2062639809</v>
      </c>
      <c r="F34" s="328">
        <v>1600112380</v>
      </c>
      <c r="G34" s="328">
        <v>666269316</v>
      </c>
      <c r="H34" s="328">
        <v>861448973</v>
      </c>
      <c r="I34" s="328">
        <v>816489756</v>
      </c>
      <c r="J34" s="328">
        <v>1129524880</v>
      </c>
      <c r="K34" s="328">
        <v>913124008</v>
      </c>
      <c r="L34" s="328">
        <v>1444382941</v>
      </c>
      <c r="M34" s="391">
        <v>1335863773</v>
      </c>
      <c r="N34" s="391">
        <v>1484308018</v>
      </c>
      <c r="O34" s="413">
        <v>1762354961</v>
      </c>
      <c r="P34" s="413">
        <v>1020388811</v>
      </c>
      <c r="Q34" s="413">
        <v>1317872450</v>
      </c>
      <c r="R34" s="388">
        <v>76917162</v>
      </c>
    </row>
    <row r="35" spans="2:18" ht="14.25" x14ac:dyDescent="0.2">
      <c r="B35" s="322" t="s">
        <v>159</v>
      </c>
      <c r="C35" s="328">
        <v>2651571254</v>
      </c>
      <c r="D35" s="328">
        <v>3621179726</v>
      </c>
      <c r="E35" s="328">
        <v>2740052648</v>
      </c>
      <c r="F35" s="328">
        <v>2086233065</v>
      </c>
      <c r="G35" s="328">
        <v>1615746758</v>
      </c>
      <c r="H35" s="328">
        <v>1186795148</v>
      </c>
      <c r="I35" s="328">
        <v>1211861355</v>
      </c>
      <c r="J35" s="328">
        <v>1381463112</v>
      </c>
      <c r="K35" s="328">
        <v>1179537733</v>
      </c>
      <c r="L35" s="328">
        <v>1429434000</v>
      </c>
      <c r="M35" s="391">
        <v>1509426239</v>
      </c>
      <c r="N35" s="391">
        <v>1687110753</v>
      </c>
      <c r="O35" s="413">
        <v>2312561989</v>
      </c>
      <c r="P35" s="413">
        <v>2631482889</v>
      </c>
      <c r="Q35" s="413">
        <v>1888941261</v>
      </c>
      <c r="R35" s="388">
        <v>201160852</v>
      </c>
    </row>
    <row r="36" spans="2:18" ht="14.25" x14ac:dyDescent="0.2">
      <c r="B36" s="322" t="s">
        <v>158</v>
      </c>
      <c r="C36" s="328">
        <v>1171445257</v>
      </c>
      <c r="D36" s="328">
        <v>1448540812</v>
      </c>
      <c r="E36" s="328">
        <v>1494650337</v>
      </c>
      <c r="F36" s="328">
        <v>930802068</v>
      </c>
      <c r="G36" s="328">
        <v>590744315</v>
      </c>
      <c r="H36" s="328">
        <v>509900437</v>
      </c>
      <c r="I36" s="328">
        <v>486198421</v>
      </c>
      <c r="J36" s="328">
        <v>556148796</v>
      </c>
      <c r="K36" s="328">
        <v>469057072</v>
      </c>
      <c r="L36" s="328">
        <v>410317695</v>
      </c>
      <c r="M36" s="328">
        <v>466428579</v>
      </c>
      <c r="N36" s="328">
        <v>453660884</v>
      </c>
      <c r="O36" s="414">
        <v>382486561</v>
      </c>
      <c r="P36" s="414">
        <v>386404148</v>
      </c>
      <c r="Q36" s="414">
        <v>338534965</v>
      </c>
      <c r="R36" s="389">
        <v>37200235</v>
      </c>
    </row>
    <row r="37" spans="2:18" ht="14.25" x14ac:dyDescent="0.2">
      <c r="B37" s="322" t="s">
        <v>157</v>
      </c>
      <c r="C37" s="328">
        <v>272674759</v>
      </c>
      <c r="D37" s="328">
        <v>183578250</v>
      </c>
      <c r="E37" s="328">
        <v>70497803</v>
      </c>
      <c r="F37" s="328">
        <v>74355818</v>
      </c>
      <c r="G37" s="328">
        <v>40097994</v>
      </c>
      <c r="H37" s="328">
        <v>33498849</v>
      </c>
      <c r="I37" s="328">
        <v>32326773</v>
      </c>
      <c r="J37" s="328">
        <v>61966626</v>
      </c>
      <c r="K37" s="328">
        <v>47532763</v>
      </c>
      <c r="L37" s="328">
        <v>39288892</v>
      </c>
      <c r="M37" s="328">
        <v>36370458</v>
      </c>
      <c r="N37" s="328">
        <v>22731078</v>
      </c>
      <c r="O37" s="414">
        <v>18612367</v>
      </c>
      <c r="P37" s="414">
        <v>17648743</v>
      </c>
      <c r="Q37" s="414">
        <v>107566582</v>
      </c>
      <c r="R37" s="389">
        <v>51940885</v>
      </c>
    </row>
    <row r="38" spans="2:18" ht="14.25" x14ac:dyDescent="0.2">
      <c r="B38" s="322" t="s">
        <v>156</v>
      </c>
      <c r="C38" s="328">
        <v>0</v>
      </c>
      <c r="D38" s="328">
        <v>44465</v>
      </c>
      <c r="E38" s="328">
        <v>0</v>
      </c>
      <c r="F38" s="328">
        <v>0</v>
      </c>
      <c r="G38" s="328">
        <v>0</v>
      </c>
      <c r="H38" s="328">
        <v>0</v>
      </c>
      <c r="I38" s="328">
        <v>0</v>
      </c>
      <c r="J38" s="328">
        <v>0</v>
      </c>
      <c r="K38" s="328">
        <v>0</v>
      </c>
      <c r="L38" s="328">
        <v>0</v>
      </c>
      <c r="M38" s="328">
        <v>0</v>
      </c>
      <c r="N38" s="328">
        <v>0</v>
      </c>
      <c r="O38" s="414">
        <v>0</v>
      </c>
      <c r="P38" s="414">
        <v>0</v>
      </c>
      <c r="Q38" s="414">
        <v>0</v>
      </c>
      <c r="R38" s="389">
        <v>0</v>
      </c>
    </row>
    <row r="39" spans="2:18" ht="14.25" x14ac:dyDescent="0.2">
      <c r="B39" s="322" t="s">
        <v>155</v>
      </c>
      <c r="C39" s="328">
        <v>17921691</v>
      </c>
      <c r="D39" s="328">
        <v>9595139</v>
      </c>
      <c r="E39" s="328">
        <v>1076981</v>
      </c>
      <c r="F39" s="328">
        <v>1193761</v>
      </c>
      <c r="G39" s="328">
        <v>972488</v>
      </c>
      <c r="H39" s="328">
        <v>128356</v>
      </c>
      <c r="I39" s="328">
        <v>1679514</v>
      </c>
      <c r="J39" s="328">
        <v>7130164</v>
      </c>
      <c r="K39" s="328">
        <v>1981354</v>
      </c>
      <c r="L39" s="328">
        <v>1560538</v>
      </c>
      <c r="M39" s="328">
        <v>647289</v>
      </c>
      <c r="N39" s="328">
        <v>4595776</v>
      </c>
      <c r="O39" s="414">
        <v>18030779</v>
      </c>
      <c r="P39" s="414">
        <v>21226033</v>
      </c>
      <c r="Q39" s="414">
        <v>0</v>
      </c>
      <c r="R39" s="389">
        <v>0</v>
      </c>
    </row>
    <row r="40" spans="2:18" ht="14.25" x14ac:dyDescent="0.2">
      <c r="B40" s="322" t="s">
        <v>154</v>
      </c>
      <c r="C40" s="328">
        <v>387130281</v>
      </c>
      <c r="D40" s="328">
        <v>485896002</v>
      </c>
      <c r="E40" s="328">
        <v>803110925</v>
      </c>
      <c r="F40" s="328">
        <v>740670957</v>
      </c>
      <c r="G40" s="328">
        <v>631915065</v>
      </c>
      <c r="H40" s="328">
        <v>402056032</v>
      </c>
      <c r="I40" s="328">
        <v>418646788</v>
      </c>
      <c r="J40" s="328">
        <v>428014732</v>
      </c>
      <c r="K40" s="328">
        <v>248467635</v>
      </c>
      <c r="L40" s="328">
        <v>170971248</v>
      </c>
      <c r="M40" s="391">
        <v>625693903</v>
      </c>
      <c r="N40" s="391">
        <v>408912996</v>
      </c>
      <c r="O40" s="413">
        <v>538048132</v>
      </c>
      <c r="P40" s="413">
        <v>266590378</v>
      </c>
      <c r="Q40" s="413">
        <v>248298594</v>
      </c>
      <c r="R40" s="388">
        <v>0</v>
      </c>
    </row>
    <row r="41" spans="2:18" ht="15" thickBot="1" x14ac:dyDescent="0.25">
      <c r="B41" s="320" t="s">
        <v>153</v>
      </c>
      <c r="C41" s="327">
        <v>815058274</v>
      </c>
      <c r="D41" s="327">
        <v>797230468</v>
      </c>
      <c r="E41" s="327">
        <v>608862715</v>
      </c>
      <c r="F41" s="327">
        <v>343886511</v>
      </c>
      <c r="G41" s="327">
        <v>317335557</v>
      </c>
      <c r="H41" s="327">
        <v>191854130</v>
      </c>
      <c r="I41" s="327">
        <v>181600769</v>
      </c>
      <c r="J41" s="327">
        <v>226878876</v>
      </c>
      <c r="K41" s="327">
        <v>143788307</v>
      </c>
      <c r="L41" s="327">
        <v>120934760</v>
      </c>
      <c r="M41" s="327">
        <v>143138082</v>
      </c>
      <c r="N41" s="327">
        <v>207193899</v>
      </c>
      <c r="O41" s="415">
        <v>231216546</v>
      </c>
      <c r="P41" s="415">
        <v>281348546</v>
      </c>
      <c r="Q41" s="415">
        <v>260824903</v>
      </c>
      <c r="R41" s="390">
        <v>2824602</v>
      </c>
    </row>
    <row r="42" spans="2:18" ht="5.25" customHeight="1" thickBot="1" x14ac:dyDescent="0.25">
      <c r="B42" s="507"/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507"/>
      <c r="N42" s="404"/>
      <c r="O42" s="411"/>
      <c r="P42" s="422"/>
      <c r="Q42" s="433"/>
    </row>
    <row r="43" spans="2:18" ht="15" thickBot="1" x14ac:dyDescent="0.25">
      <c r="B43" s="392" t="s">
        <v>152</v>
      </c>
      <c r="C43" s="393">
        <f t="shared" ref="C43:J43" si="0">SUM(C34:C41)</f>
        <v>7996157268</v>
      </c>
      <c r="D43" s="393">
        <f t="shared" si="0"/>
        <v>10697420852</v>
      </c>
      <c r="E43" s="393">
        <f t="shared" si="0"/>
        <v>7780891218</v>
      </c>
      <c r="F43" s="393">
        <f t="shared" si="0"/>
        <v>5777254560</v>
      </c>
      <c r="G43" s="393">
        <f t="shared" si="0"/>
        <v>3863081493</v>
      </c>
      <c r="H43" s="393">
        <f t="shared" si="0"/>
        <v>3185681925</v>
      </c>
      <c r="I43" s="393">
        <f t="shared" si="0"/>
        <v>3148803376</v>
      </c>
      <c r="J43" s="393">
        <f t="shared" si="0"/>
        <v>3791127186</v>
      </c>
      <c r="K43" s="393">
        <f>SUM(K34:K41)</f>
        <v>3003488872</v>
      </c>
      <c r="L43" s="393">
        <f>SUM(L34:L41)</f>
        <v>3616890074</v>
      </c>
      <c r="M43" s="393">
        <f>SUM(M34:M41)</f>
        <v>4117568323</v>
      </c>
      <c r="N43" s="405">
        <f>SUM(N34:N41)</f>
        <v>4268513404</v>
      </c>
      <c r="O43" s="416">
        <v>5262538221</v>
      </c>
      <c r="P43" s="416">
        <v>4625089748</v>
      </c>
      <c r="Q43" s="416">
        <v>4162038755</v>
      </c>
      <c r="R43" s="394">
        <v>355531042</v>
      </c>
    </row>
    <row r="44" spans="2:18" ht="14.25" x14ac:dyDescent="0.2">
      <c r="B44" s="319" t="s">
        <v>151</v>
      </c>
    </row>
  </sheetData>
  <mergeCells count="1">
    <mergeCell ref="B42:M42"/>
  </mergeCells>
  <pageMargins left="0.7" right="0.7" top="0.75" bottom="0.75" header="0.3" footer="0.3"/>
  <ignoredErrors>
    <ignoredError sqref="C43:K43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6"/>
  <sheetViews>
    <sheetView topLeftCell="A2" workbookViewId="0">
      <pane xSplit="1" ySplit="4" topLeftCell="B6" activePane="bottomRight" state="frozen"/>
      <selection activeCell="I62" sqref="I62"/>
      <selection pane="topRight" activeCell="I62" sqref="I62"/>
      <selection pane="bottomLeft" activeCell="I62" sqref="I62"/>
      <selection pane="bottomRight" activeCell="B6" sqref="B6"/>
    </sheetView>
  </sheetViews>
  <sheetFormatPr defaultRowHeight="12.75" x14ac:dyDescent="0.2"/>
  <cols>
    <col min="1" max="1" width="15.85546875" style="84" customWidth="1"/>
    <col min="2" max="2" width="7.85546875" style="84" customWidth="1"/>
    <col min="3" max="3" width="7.7109375" style="84" customWidth="1"/>
    <col min="4" max="4" width="9.42578125" style="84" bestFit="1" customWidth="1"/>
    <col min="5" max="6" width="9.140625" style="84"/>
    <col min="7" max="7" width="8" style="84" customWidth="1"/>
    <col min="8" max="8" width="9.140625" style="84"/>
    <col min="9" max="9" width="12.5703125" style="84" customWidth="1"/>
    <col min="10" max="10" width="13.5703125" style="84" customWidth="1"/>
    <col min="11" max="16384" width="9.140625" style="84"/>
  </cols>
  <sheetData>
    <row r="1" spans="1:10" x14ac:dyDescent="0.2">
      <c r="A1" s="128"/>
    </row>
    <row r="2" spans="1:10" x14ac:dyDescent="0.2">
      <c r="A2" s="208"/>
      <c r="B2" s="240" t="s">
        <v>132</v>
      </c>
      <c r="C2" s="236"/>
      <c r="D2" s="236"/>
      <c r="E2" s="238"/>
      <c r="F2" s="239"/>
      <c r="G2" s="239"/>
      <c r="H2" s="238"/>
      <c r="I2" s="237"/>
      <c r="J2" s="237"/>
    </row>
    <row r="3" spans="1:10" ht="17.25" customHeight="1" x14ac:dyDescent="0.2">
      <c r="A3" s="313">
        <v>37893</v>
      </c>
      <c r="B3" s="446" t="s">
        <v>137</v>
      </c>
      <c r="C3" s="447"/>
      <c r="D3" s="315" t="s">
        <v>131</v>
      </c>
      <c r="E3" s="446" t="s">
        <v>138</v>
      </c>
      <c r="F3" s="447"/>
      <c r="G3" s="315" t="s">
        <v>131</v>
      </c>
      <c r="H3" s="234" t="s">
        <v>7</v>
      </c>
      <c r="I3" s="232" t="s">
        <v>8</v>
      </c>
      <c r="J3" s="232"/>
    </row>
    <row r="4" spans="1:10" ht="15" customHeight="1" x14ac:dyDescent="0.2">
      <c r="A4" s="230"/>
      <c r="B4" s="448"/>
      <c r="C4" s="449"/>
      <c r="D4" s="229" t="s">
        <v>139</v>
      </c>
      <c r="E4" s="448"/>
      <c r="F4" s="449"/>
      <c r="G4" s="311" t="s">
        <v>139</v>
      </c>
      <c r="H4" s="228" t="s">
        <v>0</v>
      </c>
      <c r="I4" s="223" t="s">
        <v>13</v>
      </c>
      <c r="J4" s="223" t="s">
        <v>13</v>
      </c>
    </row>
    <row r="5" spans="1:10" x14ac:dyDescent="0.2">
      <c r="A5" s="217" t="s">
        <v>19</v>
      </c>
      <c r="B5" s="226" t="s">
        <v>118</v>
      </c>
      <c r="C5" s="226" t="s">
        <v>21</v>
      </c>
      <c r="D5" s="224" t="s">
        <v>21</v>
      </c>
      <c r="E5" s="226" t="s">
        <v>118</v>
      </c>
      <c r="F5" s="226" t="s">
        <v>21</v>
      </c>
      <c r="G5" s="310" t="s">
        <v>21</v>
      </c>
      <c r="H5" s="225" t="s">
        <v>150</v>
      </c>
      <c r="I5" s="222" t="s">
        <v>130</v>
      </c>
      <c r="J5" s="222" t="s">
        <v>117</v>
      </c>
    </row>
    <row r="6" spans="1:10" x14ac:dyDescent="0.2">
      <c r="A6" s="219" t="s">
        <v>25</v>
      </c>
      <c r="B6" s="195">
        <v>14</v>
      </c>
      <c r="C6" s="195">
        <v>0</v>
      </c>
      <c r="D6" s="190">
        <f t="shared" ref="D6:D37" si="0">IF(OR((B6=0),(B6="")),"",(C6/B6))</f>
        <v>0</v>
      </c>
      <c r="E6" s="195">
        <v>28</v>
      </c>
      <c r="F6" s="195">
        <v>6</v>
      </c>
      <c r="G6" s="190">
        <f t="shared" ref="G6:G37" si="1">IF(OR((E6=0),(E6="")),"",(F6/E6))</f>
        <v>0.21428571428571427</v>
      </c>
      <c r="H6" s="189">
        <f t="shared" ref="H6:H47" si="2">(B6+E6)</f>
        <v>42</v>
      </c>
      <c r="I6" s="195">
        <v>1642449</v>
      </c>
      <c r="J6" s="195">
        <v>43406</v>
      </c>
    </row>
    <row r="7" spans="1:10" x14ac:dyDescent="0.2">
      <c r="A7" s="217" t="s">
        <v>26</v>
      </c>
      <c r="B7" s="195">
        <v>0</v>
      </c>
      <c r="C7" s="195">
        <v>0</v>
      </c>
      <c r="D7" s="190" t="str">
        <f t="shared" si="0"/>
        <v/>
      </c>
      <c r="E7" s="195">
        <v>0</v>
      </c>
      <c r="F7" s="195">
        <v>0</v>
      </c>
      <c r="G7" s="190" t="str">
        <f t="shared" si="1"/>
        <v/>
      </c>
      <c r="H7" s="189">
        <f t="shared" si="2"/>
        <v>0</v>
      </c>
      <c r="I7" s="195">
        <v>0</v>
      </c>
      <c r="J7" s="195">
        <v>0</v>
      </c>
    </row>
    <row r="8" spans="1:10" x14ac:dyDescent="0.2">
      <c r="A8" s="217" t="s">
        <v>27</v>
      </c>
      <c r="B8" s="195">
        <v>270</v>
      </c>
      <c r="C8" s="195">
        <v>218</v>
      </c>
      <c r="D8" s="190">
        <f t="shared" si="0"/>
        <v>0.80740740740740746</v>
      </c>
      <c r="E8" s="195">
        <v>27</v>
      </c>
      <c r="F8" s="195">
        <v>0</v>
      </c>
      <c r="G8" s="190">
        <f t="shared" si="1"/>
        <v>0</v>
      </c>
      <c r="H8" s="189">
        <f t="shared" si="2"/>
        <v>297</v>
      </c>
      <c r="I8" s="195">
        <v>0</v>
      </c>
      <c r="J8" s="195">
        <v>0</v>
      </c>
    </row>
    <row r="9" spans="1:10" x14ac:dyDescent="0.2">
      <c r="A9" s="217" t="s">
        <v>28</v>
      </c>
      <c r="B9" s="195">
        <v>4</v>
      </c>
      <c r="C9" s="195">
        <v>1</v>
      </c>
      <c r="D9" s="190">
        <f t="shared" si="0"/>
        <v>0.25</v>
      </c>
      <c r="E9" s="195">
        <v>4</v>
      </c>
      <c r="F9" s="195">
        <v>1</v>
      </c>
      <c r="G9" s="190">
        <f t="shared" si="1"/>
        <v>0.25</v>
      </c>
      <c r="H9" s="189">
        <f t="shared" si="2"/>
        <v>8</v>
      </c>
      <c r="I9" s="195">
        <v>221177</v>
      </c>
      <c r="J9" s="195">
        <v>4254.6400000000003</v>
      </c>
    </row>
    <row r="10" spans="1:10" x14ac:dyDescent="0.2">
      <c r="A10" s="217" t="s">
        <v>29</v>
      </c>
      <c r="B10" s="195">
        <v>421</v>
      </c>
      <c r="C10" s="195">
        <v>73</v>
      </c>
      <c r="D10" s="190">
        <f t="shared" si="0"/>
        <v>0.17339667458432304</v>
      </c>
      <c r="E10" s="195">
        <v>761</v>
      </c>
      <c r="F10" s="195">
        <v>284</v>
      </c>
      <c r="G10" s="190">
        <f t="shared" si="1"/>
        <v>0.37319316688567672</v>
      </c>
      <c r="H10" s="189">
        <f t="shared" si="2"/>
        <v>1182</v>
      </c>
      <c r="I10" s="195">
        <v>47674709</v>
      </c>
      <c r="J10" s="195">
        <v>1038775.84</v>
      </c>
    </row>
    <row r="11" spans="1:10" x14ac:dyDescent="0.2">
      <c r="A11" s="217" t="s">
        <v>30</v>
      </c>
      <c r="B11" s="195">
        <v>10500</v>
      </c>
      <c r="C11" s="195">
        <v>1624</v>
      </c>
      <c r="D11" s="190">
        <f t="shared" si="0"/>
        <v>0.15466666666666667</v>
      </c>
      <c r="E11" s="195">
        <v>12345</v>
      </c>
      <c r="F11" s="195">
        <v>768</v>
      </c>
      <c r="G11" s="190">
        <f t="shared" si="1"/>
        <v>6.2211421628189552E-2</v>
      </c>
      <c r="H11" s="189">
        <f t="shared" si="2"/>
        <v>22845</v>
      </c>
      <c r="I11" s="195">
        <v>315105847</v>
      </c>
      <c r="J11" s="195">
        <v>7884225</v>
      </c>
    </row>
    <row r="12" spans="1:10" x14ac:dyDescent="0.2">
      <c r="A12" s="217" t="s">
        <v>31</v>
      </c>
      <c r="B12" s="195">
        <v>0</v>
      </c>
      <c r="C12" s="195">
        <v>0</v>
      </c>
      <c r="D12" s="190" t="str">
        <f t="shared" si="0"/>
        <v/>
      </c>
      <c r="E12" s="195">
        <v>2</v>
      </c>
      <c r="F12" s="195">
        <v>0</v>
      </c>
      <c r="G12" s="190">
        <f t="shared" si="1"/>
        <v>0</v>
      </c>
      <c r="H12" s="189">
        <f t="shared" si="2"/>
        <v>2</v>
      </c>
      <c r="I12" s="195">
        <v>0</v>
      </c>
      <c r="J12" s="195">
        <v>0</v>
      </c>
    </row>
    <row r="13" spans="1:10" x14ac:dyDescent="0.2">
      <c r="A13" s="217" t="s">
        <v>32</v>
      </c>
      <c r="B13" s="195">
        <v>10</v>
      </c>
      <c r="C13" s="195">
        <v>2</v>
      </c>
      <c r="D13" s="190">
        <f t="shared" si="0"/>
        <v>0.2</v>
      </c>
      <c r="E13" s="195">
        <v>361</v>
      </c>
      <c r="F13" s="195">
        <v>8</v>
      </c>
      <c r="G13" s="190">
        <f t="shared" si="1"/>
        <v>2.2160664819944598E-2</v>
      </c>
      <c r="H13" s="189">
        <f t="shared" si="2"/>
        <v>371</v>
      </c>
      <c r="I13" s="195">
        <v>24397264</v>
      </c>
      <c r="J13" s="221">
        <v>399144</v>
      </c>
    </row>
    <row r="14" spans="1:10" x14ac:dyDescent="0.2">
      <c r="A14" s="217" t="s">
        <v>33</v>
      </c>
      <c r="B14" s="195">
        <v>47</v>
      </c>
      <c r="C14" s="195">
        <v>43</v>
      </c>
      <c r="D14" s="190">
        <f t="shared" si="0"/>
        <v>0.91489361702127658</v>
      </c>
      <c r="E14" s="195">
        <v>33</v>
      </c>
      <c r="F14" s="195">
        <v>1</v>
      </c>
      <c r="G14" s="190">
        <f t="shared" si="1"/>
        <v>3.0303030303030304E-2</v>
      </c>
      <c r="H14" s="189">
        <f t="shared" si="2"/>
        <v>80</v>
      </c>
      <c r="I14" s="195">
        <v>2734381</v>
      </c>
      <c r="J14" s="195">
        <v>64647</v>
      </c>
    </row>
    <row r="15" spans="1:10" x14ac:dyDescent="0.2">
      <c r="A15" s="217" t="s">
        <v>34</v>
      </c>
      <c r="B15" s="195">
        <v>5</v>
      </c>
      <c r="C15" s="195">
        <v>0</v>
      </c>
      <c r="D15" s="190">
        <f t="shared" si="0"/>
        <v>0</v>
      </c>
      <c r="E15" s="195">
        <v>18</v>
      </c>
      <c r="F15" s="195">
        <v>0</v>
      </c>
      <c r="G15" s="190">
        <f t="shared" si="1"/>
        <v>0</v>
      </c>
      <c r="H15" s="189">
        <f t="shared" si="2"/>
        <v>23</v>
      </c>
      <c r="I15" s="195">
        <v>0</v>
      </c>
      <c r="J15" s="195">
        <v>0</v>
      </c>
    </row>
    <row r="16" spans="1:10" x14ac:dyDescent="0.2">
      <c r="A16" s="217" t="s">
        <v>35</v>
      </c>
      <c r="B16" s="195">
        <v>4</v>
      </c>
      <c r="C16" s="195">
        <v>1</v>
      </c>
      <c r="D16" s="190">
        <f t="shared" si="0"/>
        <v>0.25</v>
      </c>
      <c r="E16" s="195">
        <v>101</v>
      </c>
      <c r="F16" s="195">
        <v>5</v>
      </c>
      <c r="G16" s="190">
        <f t="shared" si="1"/>
        <v>4.9504950495049507E-2</v>
      </c>
      <c r="H16" s="189">
        <f t="shared" si="2"/>
        <v>105</v>
      </c>
      <c r="I16" s="195">
        <v>1006068</v>
      </c>
      <c r="J16" s="195">
        <v>12891</v>
      </c>
    </row>
    <row r="17" spans="1:10" x14ac:dyDescent="0.2">
      <c r="A17" s="217" t="s">
        <v>36</v>
      </c>
      <c r="B17" s="195">
        <v>4</v>
      </c>
      <c r="C17" s="195">
        <v>0</v>
      </c>
      <c r="D17" s="190">
        <f t="shared" si="0"/>
        <v>0</v>
      </c>
      <c r="E17" s="195">
        <v>0</v>
      </c>
      <c r="F17" s="195">
        <v>0</v>
      </c>
      <c r="G17" s="190" t="str">
        <f t="shared" si="1"/>
        <v/>
      </c>
      <c r="H17" s="189">
        <f t="shared" si="2"/>
        <v>4</v>
      </c>
      <c r="I17" s="195">
        <v>0</v>
      </c>
      <c r="J17" s="195">
        <v>0</v>
      </c>
    </row>
    <row r="18" spans="1:10" x14ac:dyDescent="0.2">
      <c r="A18" s="217" t="s">
        <v>37</v>
      </c>
      <c r="B18" s="195">
        <v>3820</v>
      </c>
      <c r="C18" s="195">
        <v>874</v>
      </c>
      <c r="D18" s="190">
        <f t="shared" si="0"/>
        <v>0.22879581151832462</v>
      </c>
      <c r="E18" s="195">
        <v>22468</v>
      </c>
      <c r="F18" s="195">
        <v>9136</v>
      </c>
      <c r="G18" s="190">
        <f t="shared" si="1"/>
        <v>0.40662275235891043</v>
      </c>
      <c r="H18" s="189">
        <f t="shared" si="2"/>
        <v>26288</v>
      </c>
      <c r="I18" s="195">
        <v>1867755071</v>
      </c>
      <c r="J18" s="195">
        <v>44616071</v>
      </c>
    </row>
    <row r="19" spans="1:10" x14ac:dyDescent="0.2">
      <c r="A19" s="217" t="s">
        <v>38</v>
      </c>
      <c r="B19" s="195">
        <v>2</v>
      </c>
      <c r="C19" s="195">
        <v>0</v>
      </c>
      <c r="D19" s="190">
        <f t="shared" si="0"/>
        <v>0</v>
      </c>
      <c r="E19" s="195">
        <v>13</v>
      </c>
      <c r="F19" s="195">
        <v>2</v>
      </c>
      <c r="G19" s="190">
        <f t="shared" si="1"/>
        <v>0.15384615384615385</v>
      </c>
      <c r="H19" s="189">
        <f t="shared" si="2"/>
        <v>15</v>
      </c>
      <c r="I19" s="195">
        <v>0</v>
      </c>
      <c r="J19" s="195">
        <v>0</v>
      </c>
    </row>
    <row r="20" spans="1:10" x14ac:dyDescent="0.2">
      <c r="A20" s="217" t="s">
        <v>39</v>
      </c>
      <c r="B20" s="195">
        <v>20</v>
      </c>
      <c r="C20" s="195">
        <v>4</v>
      </c>
      <c r="D20" s="190">
        <f t="shared" si="0"/>
        <v>0.2</v>
      </c>
      <c r="E20" s="195">
        <v>20</v>
      </c>
      <c r="F20" s="195">
        <v>4</v>
      </c>
      <c r="G20" s="190">
        <f t="shared" si="1"/>
        <v>0.2</v>
      </c>
      <c r="H20" s="189">
        <f t="shared" si="2"/>
        <v>40</v>
      </c>
      <c r="I20" s="195">
        <v>208882</v>
      </c>
      <c r="J20" s="195">
        <v>4583</v>
      </c>
    </row>
    <row r="21" spans="1:10" s="220" customFormat="1" x14ac:dyDescent="0.2">
      <c r="A21" s="217" t="s">
        <v>40</v>
      </c>
      <c r="B21" s="218">
        <v>1554</v>
      </c>
      <c r="C21" s="218">
        <v>32</v>
      </c>
      <c r="D21" s="190">
        <f t="shared" si="0"/>
        <v>2.0592020592020591E-2</v>
      </c>
      <c r="E21" s="218">
        <v>1425</v>
      </c>
      <c r="F21" s="218">
        <v>41</v>
      </c>
      <c r="G21" s="190">
        <f t="shared" si="1"/>
        <v>2.8771929824561403E-2</v>
      </c>
      <c r="H21" s="189">
        <f t="shared" si="2"/>
        <v>2979</v>
      </c>
      <c r="I21" s="218">
        <v>69801793</v>
      </c>
      <c r="J21" s="218">
        <v>1368405</v>
      </c>
    </row>
    <row r="22" spans="1:10" x14ac:dyDescent="0.2">
      <c r="A22" s="217" t="s">
        <v>41</v>
      </c>
      <c r="B22" s="195">
        <v>4</v>
      </c>
      <c r="C22" s="195">
        <v>0</v>
      </c>
      <c r="D22" s="190">
        <f t="shared" si="0"/>
        <v>0</v>
      </c>
      <c r="E22" s="195">
        <v>15</v>
      </c>
      <c r="F22" s="195">
        <v>0</v>
      </c>
      <c r="G22" s="190">
        <f t="shared" si="1"/>
        <v>0</v>
      </c>
      <c r="H22" s="189">
        <f t="shared" si="2"/>
        <v>19</v>
      </c>
      <c r="I22" s="195">
        <v>0</v>
      </c>
      <c r="J22" s="195">
        <v>0</v>
      </c>
    </row>
    <row r="23" spans="1:10" x14ac:dyDescent="0.2">
      <c r="A23" s="217" t="s">
        <v>42</v>
      </c>
      <c r="B23" s="195">
        <v>33</v>
      </c>
      <c r="C23" s="195">
        <v>22</v>
      </c>
      <c r="D23" s="190">
        <f t="shared" si="0"/>
        <v>0.66666666666666663</v>
      </c>
      <c r="E23" s="195">
        <v>22</v>
      </c>
      <c r="F23" s="195">
        <v>2</v>
      </c>
      <c r="G23" s="190">
        <f t="shared" si="1"/>
        <v>9.0909090909090912E-2</v>
      </c>
      <c r="H23" s="189">
        <f t="shared" si="2"/>
        <v>55</v>
      </c>
      <c r="I23" s="195">
        <v>747537</v>
      </c>
      <c r="J23" s="195">
        <v>13314</v>
      </c>
    </row>
    <row r="24" spans="1:10" x14ac:dyDescent="0.2">
      <c r="A24" s="217" t="s">
        <v>43</v>
      </c>
      <c r="B24" s="195">
        <v>6</v>
      </c>
      <c r="C24" s="195">
        <v>0</v>
      </c>
      <c r="D24" s="190">
        <f t="shared" si="0"/>
        <v>0</v>
      </c>
      <c r="E24" s="195">
        <v>6</v>
      </c>
      <c r="F24" s="195">
        <v>0</v>
      </c>
      <c r="G24" s="190">
        <f t="shared" si="1"/>
        <v>0</v>
      </c>
      <c r="H24" s="189">
        <f t="shared" si="2"/>
        <v>12</v>
      </c>
      <c r="I24" s="195">
        <v>0</v>
      </c>
      <c r="J24" s="195">
        <v>0</v>
      </c>
    </row>
    <row r="25" spans="1:10" x14ac:dyDescent="0.2">
      <c r="A25" s="217" t="s">
        <v>44</v>
      </c>
      <c r="B25" s="195">
        <v>3</v>
      </c>
      <c r="C25" s="195">
        <v>2</v>
      </c>
      <c r="D25" s="190">
        <f t="shared" si="0"/>
        <v>0.66666666666666663</v>
      </c>
      <c r="E25" s="195">
        <v>2</v>
      </c>
      <c r="F25" s="195">
        <v>2</v>
      </c>
      <c r="G25" s="190">
        <f t="shared" si="1"/>
        <v>1</v>
      </c>
      <c r="H25" s="189">
        <f t="shared" si="2"/>
        <v>5</v>
      </c>
      <c r="I25" s="195">
        <v>757051</v>
      </c>
      <c r="J25" s="195">
        <v>18252</v>
      </c>
    </row>
    <row r="26" spans="1:10" x14ac:dyDescent="0.2">
      <c r="A26" s="217" t="s">
        <v>45</v>
      </c>
      <c r="B26" s="195">
        <v>1</v>
      </c>
      <c r="C26" s="195">
        <v>0</v>
      </c>
      <c r="D26" s="190">
        <f t="shared" si="0"/>
        <v>0</v>
      </c>
      <c r="E26" s="195">
        <v>2</v>
      </c>
      <c r="F26" s="195">
        <v>0</v>
      </c>
      <c r="G26" s="190">
        <f t="shared" si="1"/>
        <v>0</v>
      </c>
      <c r="H26" s="189">
        <f t="shared" si="2"/>
        <v>3</v>
      </c>
      <c r="I26" s="195">
        <v>0</v>
      </c>
      <c r="J26" s="195">
        <v>0</v>
      </c>
    </row>
    <row r="27" spans="1:10" x14ac:dyDescent="0.2">
      <c r="A27" s="217" t="s">
        <v>46</v>
      </c>
      <c r="B27" s="195">
        <v>3</v>
      </c>
      <c r="C27" s="195">
        <v>6</v>
      </c>
      <c r="D27" s="190">
        <f t="shared" si="0"/>
        <v>2</v>
      </c>
      <c r="E27" s="195">
        <v>3</v>
      </c>
      <c r="F27" s="195">
        <v>0</v>
      </c>
      <c r="G27" s="190">
        <f t="shared" si="1"/>
        <v>0</v>
      </c>
      <c r="H27" s="189">
        <f t="shared" si="2"/>
        <v>6</v>
      </c>
      <c r="I27" s="195">
        <v>718220</v>
      </c>
      <c r="J27" s="189">
        <v>13679</v>
      </c>
    </row>
    <row r="28" spans="1:10" x14ac:dyDescent="0.2">
      <c r="A28" s="217" t="s">
        <v>47</v>
      </c>
      <c r="B28" s="195">
        <v>0</v>
      </c>
      <c r="C28" s="195">
        <v>0</v>
      </c>
      <c r="D28" s="190" t="str">
        <f t="shared" si="0"/>
        <v/>
      </c>
      <c r="E28" s="195">
        <v>4</v>
      </c>
      <c r="F28" s="195">
        <v>0</v>
      </c>
      <c r="G28" s="190">
        <f t="shared" si="1"/>
        <v>0</v>
      </c>
      <c r="H28" s="189">
        <f t="shared" si="2"/>
        <v>4</v>
      </c>
      <c r="I28" s="195">
        <v>0</v>
      </c>
      <c r="J28" s="195">
        <v>0</v>
      </c>
    </row>
    <row r="29" spans="1:10" x14ac:dyDescent="0.2">
      <c r="A29" s="217" t="s">
        <v>48</v>
      </c>
      <c r="B29" s="195">
        <v>0</v>
      </c>
      <c r="C29" s="195">
        <v>0</v>
      </c>
      <c r="D29" s="190" t="str">
        <f t="shared" si="0"/>
        <v/>
      </c>
      <c r="E29" s="195">
        <v>0</v>
      </c>
      <c r="F29" s="195">
        <v>0</v>
      </c>
      <c r="G29" s="190" t="str">
        <f t="shared" si="1"/>
        <v/>
      </c>
      <c r="H29" s="189">
        <f t="shared" si="2"/>
        <v>0</v>
      </c>
      <c r="I29" s="195">
        <v>0</v>
      </c>
      <c r="J29" s="195">
        <v>0</v>
      </c>
    </row>
    <row r="30" spans="1:10" x14ac:dyDescent="0.2">
      <c r="A30" s="217" t="s">
        <v>49</v>
      </c>
      <c r="B30" s="195">
        <v>1</v>
      </c>
      <c r="C30" s="195">
        <v>0</v>
      </c>
      <c r="D30" s="190">
        <f t="shared" si="0"/>
        <v>0</v>
      </c>
      <c r="E30" s="195">
        <v>4</v>
      </c>
      <c r="F30" s="195">
        <v>0</v>
      </c>
      <c r="G30" s="190">
        <f t="shared" si="1"/>
        <v>0</v>
      </c>
      <c r="H30" s="189">
        <f t="shared" si="2"/>
        <v>5</v>
      </c>
      <c r="I30" s="195">
        <v>0</v>
      </c>
      <c r="J30" s="195">
        <v>0</v>
      </c>
    </row>
    <row r="31" spans="1:10" x14ac:dyDescent="0.2">
      <c r="A31" s="217" t="s">
        <v>50</v>
      </c>
      <c r="B31" s="195">
        <v>1</v>
      </c>
      <c r="C31" s="195">
        <v>1</v>
      </c>
      <c r="D31" s="190">
        <f t="shared" si="0"/>
        <v>1</v>
      </c>
      <c r="E31" s="195">
        <v>25</v>
      </c>
      <c r="F31" s="195">
        <v>0</v>
      </c>
      <c r="G31" s="190">
        <f t="shared" si="1"/>
        <v>0</v>
      </c>
      <c r="H31" s="189">
        <f t="shared" si="2"/>
        <v>26</v>
      </c>
      <c r="I31" s="195">
        <v>25000</v>
      </c>
      <c r="J31" s="195"/>
    </row>
    <row r="32" spans="1:10" x14ac:dyDescent="0.2">
      <c r="A32" s="217" t="s">
        <v>51</v>
      </c>
      <c r="B32" s="195">
        <v>11</v>
      </c>
      <c r="C32" s="195">
        <v>0</v>
      </c>
      <c r="D32" s="190">
        <f t="shared" si="0"/>
        <v>0</v>
      </c>
      <c r="E32" s="195">
        <v>69</v>
      </c>
      <c r="F32" s="195">
        <v>2</v>
      </c>
      <c r="G32" s="190">
        <f t="shared" si="1"/>
        <v>2.8985507246376812E-2</v>
      </c>
      <c r="H32" s="189">
        <f t="shared" si="2"/>
        <v>80</v>
      </c>
      <c r="I32" s="195">
        <v>263902</v>
      </c>
      <c r="J32" s="195">
        <v>5087</v>
      </c>
    </row>
    <row r="33" spans="1:10" x14ac:dyDescent="0.2">
      <c r="A33" s="217" t="s">
        <v>52</v>
      </c>
      <c r="B33" s="195">
        <v>3</v>
      </c>
      <c r="C33" s="195">
        <v>3</v>
      </c>
      <c r="D33" s="190">
        <f t="shared" si="0"/>
        <v>1</v>
      </c>
      <c r="E33" s="195">
        <v>26</v>
      </c>
      <c r="F33" s="195">
        <v>15</v>
      </c>
      <c r="G33" s="190">
        <f t="shared" si="1"/>
        <v>0.57692307692307687</v>
      </c>
      <c r="H33" s="189">
        <f t="shared" si="2"/>
        <v>29</v>
      </c>
      <c r="I33" s="195">
        <v>6756242</v>
      </c>
      <c r="J33" s="195">
        <v>132436</v>
      </c>
    </row>
    <row r="34" spans="1:10" x14ac:dyDescent="0.2">
      <c r="A34" s="217" t="s">
        <v>53</v>
      </c>
      <c r="B34" s="195">
        <v>1556</v>
      </c>
      <c r="C34" s="195">
        <v>0</v>
      </c>
      <c r="D34" s="190">
        <f t="shared" si="0"/>
        <v>0</v>
      </c>
      <c r="E34" s="195">
        <v>2196</v>
      </c>
      <c r="F34" s="195">
        <v>179</v>
      </c>
      <c r="G34" s="190">
        <f t="shared" si="1"/>
        <v>8.1511839708561018E-2</v>
      </c>
      <c r="H34" s="189">
        <f t="shared" si="2"/>
        <v>3752</v>
      </c>
      <c r="I34" s="195">
        <v>18387364</v>
      </c>
      <c r="J34" s="195">
        <v>453368.19</v>
      </c>
    </row>
    <row r="35" spans="1:10" x14ac:dyDescent="0.2">
      <c r="A35" s="217" t="s">
        <v>54</v>
      </c>
      <c r="B35" s="195">
        <v>109</v>
      </c>
      <c r="C35" s="195">
        <v>108</v>
      </c>
      <c r="D35" s="190">
        <f t="shared" si="0"/>
        <v>0.99082568807339455</v>
      </c>
      <c r="E35" s="195">
        <v>1</v>
      </c>
      <c r="F35" s="195">
        <v>0</v>
      </c>
      <c r="G35" s="190">
        <f t="shared" si="1"/>
        <v>0</v>
      </c>
      <c r="H35" s="189">
        <f t="shared" si="2"/>
        <v>110</v>
      </c>
      <c r="I35" s="195">
        <v>2200993</v>
      </c>
      <c r="J35" s="195">
        <v>39505</v>
      </c>
    </row>
    <row r="36" spans="1:10" x14ac:dyDescent="0.2">
      <c r="A36" s="217" t="s">
        <v>55</v>
      </c>
      <c r="B36" s="195">
        <v>29</v>
      </c>
      <c r="C36" s="195">
        <v>5</v>
      </c>
      <c r="D36" s="190">
        <f t="shared" si="0"/>
        <v>0.17241379310344829</v>
      </c>
      <c r="E36" s="195">
        <v>83</v>
      </c>
      <c r="F36" s="195">
        <v>5</v>
      </c>
      <c r="G36" s="190">
        <f t="shared" si="1"/>
        <v>6.0240963855421686E-2</v>
      </c>
      <c r="H36" s="189">
        <f t="shared" si="2"/>
        <v>112</v>
      </c>
      <c r="I36" s="195">
        <v>498080</v>
      </c>
      <c r="J36" s="195">
        <v>9227</v>
      </c>
    </row>
    <row r="37" spans="1:10" x14ac:dyDescent="0.2">
      <c r="A37" s="217" t="s">
        <v>56</v>
      </c>
      <c r="B37" s="195">
        <v>0</v>
      </c>
      <c r="C37" s="195">
        <v>0</v>
      </c>
      <c r="D37" s="190" t="str">
        <f t="shared" si="0"/>
        <v/>
      </c>
      <c r="E37" s="195">
        <v>3</v>
      </c>
      <c r="F37" s="195">
        <v>0</v>
      </c>
      <c r="G37" s="190">
        <f t="shared" si="1"/>
        <v>0</v>
      </c>
      <c r="H37" s="189">
        <f t="shared" si="2"/>
        <v>3</v>
      </c>
      <c r="I37" s="195">
        <v>0</v>
      </c>
      <c r="J37" s="195">
        <v>0</v>
      </c>
    </row>
    <row r="38" spans="1:10" x14ac:dyDescent="0.2">
      <c r="A38" s="217" t="s">
        <v>57</v>
      </c>
      <c r="B38" s="195">
        <v>12</v>
      </c>
      <c r="C38" s="218">
        <v>12</v>
      </c>
      <c r="D38" s="190">
        <f t="shared" ref="D38:D69" si="3">IF(OR((B38=0),(B38="")),"",(C38/B38))</f>
        <v>1</v>
      </c>
      <c r="E38" s="195">
        <v>2</v>
      </c>
      <c r="F38" s="195">
        <v>0</v>
      </c>
      <c r="G38" s="190">
        <f t="shared" ref="G38:G69" si="4">IF(OR((E38=0),(E38="")),"",(F38/E38))</f>
        <v>0</v>
      </c>
      <c r="H38" s="189">
        <f t="shared" si="2"/>
        <v>14</v>
      </c>
      <c r="I38" s="195">
        <v>317850</v>
      </c>
      <c r="J38" s="195">
        <v>3178</v>
      </c>
    </row>
    <row r="39" spans="1:10" x14ac:dyDescent="0.2">
      <c r="A39" s="217" t="s">
        <v>58</v>
      </c>
      <c r="B39" s="195">
        <v>0</v>
      </c>
      <c r="C39" s="195">
        <v>0</v>
      </c>
      <c r="D39" s="190" t="str">
        <f t="shared" si="3"/>
        <v/>
      </c>
      <c r="E39" s="195">
        <v>0</v>
      </c>
      <c r="F39" s="195">
        <v>0</v>
      </c>
      <c r="G39" s="190" t="str">
        <f t="shared" si="4"/>
        <v/>
      </c>
      <c r="H39" s="189">
        <f t="shared" si="2"/>
        <v>0</v>
      </c>
      <c r="I39" s="195">
        <v>0</v>
      </c>
      <c r="J39" s="195">
        <v>0</v>
      </c>
    </row>
    <row r="40" spans="1:10" x14ac:dyDescent="0.2">
      <c r="A40" s="217" t="s">
        <v>59</v>
      </c>
      <c r="B40" s="195">
        <v>28</v>
      </c>
      <c r="C40" s="195">
        <v>9</v>
      </c>
      <c r="D40" s="190">
        <f t="shared" si="3"/>
        <v>0.32142857142857145</v>
      </c>
      <c r="E40" s="195">
        <v>53</v>
      </c>
      <c r="F40" s="195">
        <v>54</v>
      </c>
      <c r="G40" s="190">
        <f t="shared" si="4"/>
        <v>1.0188679245283019</v>
      </c>
      <c r="H40" s="189">
        <f t="shared" si="2"/>
        <v>81</v>
      </c>
      <c r="I40" s="195">
        <v>1261767</v>
      </c>
      <c r="J40" s="195">
        <v>22949</v>
      </c>
    </row>
    <row r="41" spans="1:10" x14ac:dyDescent="0.2">
      <c r="A41" s="217" t="s">
        <v>60</v>
      </c>
      <c r="B41" s="195">
        <v>97</v>
      </c>
      <c r="C41" s="195">
        <v>73</v>
      </c>
      <c r="D41" s="190">
        <f t="shared" si="3"/>
        <v>0.75257731958762886</v>
      </c>
      <c r="E41" s="195">
        <v>519</v>
      </c>
      <c r="F41" s="195">
        <v>20</v>
      </c>
      <c r="G41" s="190">
        <f t="shared" si="4"/>
        <v>3.8535645472061654E-2</v>
      </c>
      <c r="H41" s="189">
        <f t="shared" si="2"/>
        <v>616</v>
      </c>
      <c r="I41" s="195">
        <v>17338270</v>
      </c>
      <c r="J41" s="195">
        <v>352053</v>
      </c>
    </row>
    <row r="42" spans="1:10" x14ac:dyDescent="0.2">
      <c r="A42" s="217" t="s">
        <v>61</v>
      </c>
      <c r="B42" s="195">
        <v>0</v>
      </c>
      <c r="C42" s="195">
        <v>0</v>
      </c>
      <c r="D42" s="190" t="str">
        <f t="shared" si="3"/>
        <v/>
      </c>
      <c r="E42" s="195">
        <v>25</v>
      </c>
      <c r="F42" s="195">
        <v>4</v>
      </c>
      <c r="G42" s="190">
        <f t="shared" si="4"/>
        <v>0.16</v>
      </c>
      <c r="H42" s="189">
        <f t="shared" si="2"/>
        <v>25</v>
      </c>
      <c r="I42" s="195">
        <v>720121</v>
      </c>
      <c r="J42" s="195">
        <v>15384</v>
      </c>
    </row>
    <row r="43" spans="1:10" x14ac:dyDescent="0.2">
      <c r="A43" s="217" t="s">
        <v>62</v>
      </c>
      <c r="B43" s="195">
        <v>2</v>
      </c>
      <c r="C43" s="195">
        <v>0</v>
      </c>
      <c r="D43" s="190">
        <f t="shared" si="3"/>
        <v>0</v>
      </c>
      <c r="E43" s="195">
        <v>6</v>
      </c>
      <c r="F43" s="195">
        <v>1</v>
      </c>
      <c r="G43" s="190">
        <f t="shared" si="4"/>
        <v>0.16666666666666666</v>
      </c>
      <c r="H43" s="189">
        <f t="shared" si="2"/>
        <v>8</v>
      </c>
      <c r="I43" s="195">
        <v>14745</v>
      </c>
      <c r="J43" s="195">
        <v>315</v>
      </c>
    </row>
    <row r="44" spans="1:10" x14ac:dyDescent="0.2">
      <c r="A44" s="217" t="s">
        <v>63</v>
      </c>
      <c r="B44" s="195">
        <v>0</v>
      </c>
      <c r="C44" s="195">
        <v>0</v>
      </c>
      <c r="D44" s="190" t="str">
        <f t="shared" si="3"/>
        <v/>
      </c>
      <c r="E44" s="195">
        <v>3</v>
      </c>
      <c r="F44" s="195">
        <v>1</v>
      </c>
      <c r="G44" s="190">
        <f t="shared" si="4"/>
        <v>0.33333333333333331</v>
      </c>
      <c r="H44" s="189">
        <f t="shared" si="2"/>
        <v>3</v>
      </c>
      <c r="I44" s="195">
        <v>1162279</v>
      </c>
      <c r="J44" s="195">
        <v>11623</v>
      </c>
    </row>
    <row r="45" spans="1:10" x14ac:dyDescent="0.2">
      <c r="A45" s="217" t="s">
        <v>64</v>
      </c>
      <c r="B45" s="195">
        <v>0</v>
      </c>
      <c r="C45" s="195">
        <v>0</v>
      </c>
      <c r="D45" s="190" t="str">
        <f t="shared" si="3"/>
        <v/>
      </c>
      <c r="E45" s="195">
        <v>2</v>
      </c>
      <c r="F45" s="195">
        <v>0</v>
      </c>
      <c r="G45" s="190">
        <f t="shared" si="4"/>
        <v>0</v>
      </c>
      <c r="H45" s="189">
        <f t="shared" si="2"/>
        <v>2</v>
      </c>
      <c r="I45" s="195">
        <v>0</v>
      </c>
      <c r="J45" s="195">
        <v>0</v>
      </c>
    </row>
    <row r="46" spans="1:10" x14ac:dyDescent="0.2">
      <c r="A46" s="217" t="s">
        <v>65</v>
      </c>
      <c r="B46" s="195">
        <v>17</v>
      </c>
      <c r="C46" s="195">
        <v>3</v>
      </c>
      <c r="D46" s="190">
        <f t="shared" si="3"/>
        <v>0.17647058823529413</v>
      </c>
      <c r="E46" s="195">
        <v>272</v>
      </c>
      <c r="F46" s="195">
        <v>1</v>
      </c>
      <c r="G46" s="190">
        <f t="shared" si="4"/>
        <v>3.6764705882352941E-3</v>
      </c>
      <c r="H46" s="189">
        <f t="shared" si="2"/>
        <v>289</v>
      </c>
      <c r="I46" s="195">
        <v>982325</v>
      </c>
      <c r="J46" s="195">
        <v>17457</v>
      </c>
    </row>
    <row r="47" spans="1:10" x14ac:dyDescent="0.2">
      <c r="A47" s="217" t="s">
        <v>66</v>
      </c>
      <c r="B47" s="195">
        <v>36</v>
      </c>
      <c r="C47" s="195">
        <v>5</v>
      </c>
      <c r="D47" s="190">
        <f t="shared" si="3"/>
        <v>0.1388888888888889</v>
      </c>
      <c r="E47" s="195">
        <v>72</v>
      </c>
      <c r="F47" s="195">
        <v>0</v>
      </c>
      <c r="G47" s="190">
        <f t="shared" si="4"/>
        <v>0</v>
      </c>
      <c r="H47" s="189">
        <f t="shared" si="2"/>
        <v>108</v>
      </c>
      <c r="I47" s="195">
        <v>122298</v>
      </c>
      <c r="J47" s="195">
        <v>2435</v>
      </c>
    </row>
    <row r="48" spans="1:10" x14ac:dyDescent="0.2">
      <c r="A48" s="217" t="s">
        <v>67</v>
      </c>
      <c r="B48" s="195">
        <v>5</v>
      </c>
      <c r="C48" s="195">
        <v>0</v>
      </c>
      <c r="D48" s="190">
        <f t="shared" si="3"/>
        <v>0</v>
      </c>
      <c r="E48" s="195">
        <v>27</v>
      </c>
      <c r="F48" s="195">
        <v>0</v>
      </c>
      <c r="G48" s="190">
        <f t="shared" si="4"/>
        <v>0</v>
      </c>
      <c r="H48" s="189">
        <v>36</v>
      </c>
      <c r="I48" s="195">
        <v>0</v>
      </c>
      <c r="J48" s="195">
        <v>0</v>
      </c>
    </row>
    <row r="49" spans="1:10" x14ac:dyDescent="0.2">
      <c r="A49" s="217" t="s">
        <v>68</v>
      </c>
      <c r="B49" s="195">
        <v>7</v>
      </c>
      <c r="C49" s="195">
        <v>0</v>
      </c>
      <c r="D49" s="190">
        <f t="shared" si="3"/>
        <v>0</v>
      </c>
      <c r="E49" s="195">
        <v>140</v>
      </c>
      <c r="F49" s="195">
        <v>0</v>
      </c>
      <c r="G49" s="190">
        <f t="shared" si="4"/>
        <v>0</v>
      </c>
      <c r="H49" s="189">
        <f t="shared" ref="H49:H72" si="5">(B49+E49)</f>
        <v>147</v>
      </c>
      <c r="I49" s="195">
        <v>0</v>
      </c>
      <c r="J49" s="195">
        <v>0</v>
      </c>
    </row>
    <row r="50" spans="1:10" x14ac:dyDescent="0.2">
      <c r="A50" s="217" t="s">
        <v>69</v>
      </c>
      <c r="B50" s="195">
        <v>14</v>
      </c>
      <c r="C50" s="195">
        <v>9</v>
      </c>
      <c r="D50" s="190">
        <f t="shared" si="3"/>
        <v>0.6428571428571429</v>
      </c>
      <c r="E50" s="195">
        <v>79</v>
      </c>
      <c r="F50" s="195">
        <v>0</v>
      </c>
      <c r="G50" s="190">
        <f t="shared" si="4"/>
        <v>0</v>
      </c>
      <c r="H50" s="189">
        <f t="shared" si="5"/>
        <v>93</v>
      </c>
      <c r="I50" s="195">
        <v>461050</v>
      </c>
      <c r="J50" s="195">
        <v>7679</v>
      </c>
    </row>
    <row r="51" spans="1:10" x14ac:dyDescent="0.2">
      <c r="A51" s="217" t="s">
        <v>70</v>
      </c>
      <c r="B51" s="195">
        <v>22</v>
      </c>
      <c r="C51" s="195">
        <v>5</v>
      </c>
      <c r="D51" s="190">
        <f t="shared" si="3"/>
        <v>0.22727272727272727</v>
      </c>
      <c r="E51" s="195">
        <v>4</v>
      </c>
      <c r="F51" s="195">
        <v>0</v>
      </c>
      <c r="G51" s="190">
        <f t="shared" si="4"/>
        <v>0</v>
      </c>
      <c r="H51" s="189">
        <f t="shared" si="5"/>
        <v>26</v>
      </c>
      <c r="I51" s="195">
        <v>181854</v>
      </c>
      <c r="J51" s="195">
        <v>2302</v>
      </c>
    </row>
    <row r="52" spans="1:10" x14ac:dyDescent="0.2">
      <c r="A52" s="217" t="s">
        <v>71</v>
      </c>
      <c r="B52" s="195">
        <v>1</v>
      </c>
      <c r="C52" s="195">
        <v>0</v>
      </c>
      <c r="D52" s="190">
        <f t="shared" si="3"/>
        <v>0</v>
      </c>
      <c r="E52" s="195">
        <v>12</v>
      </c>
      <c r="F52" s="195">
        <v>0</v>
      </c>
      <c r="G52" s="190">
        <f t="shared" si="4"/>
        <v>0</v>
      </c>
      <c r="H52" s="189">
        <f t="shared" si="5"/>
        <v>13</v>
      </c>
      <c r="I52" s="195">
        <v>0</v>
      </c>
      <c r="J52" s="195">
        <v>0</v>
      </c>
    </row>
    <row r="53" spans="1:10" x14ac:dyDescent="0.2">
      <c r="A53" s="217" t="s">
        <v>72</v>
      </c>
      <c r="B53" s="195">
        <v>1415</v>
      </c>
      <c r="C53" s="195">
        <v>29</v>
      </c>
      <c r="D53" s="190">
        <f t="shared" si="3"/>
        <v>2.0494699646643109E-2</v>
      </c>
      <c r="E53" s="195">
        <v>3616</v>
      </c>
      <c r="F53" s="195">
        <v>185</v>
      </c>
      <c r="G53" s="190">
        <f t="shared" si="4"/>
        <v>5.1161504424778764E-2</v>
      </c>
      <c r="H53" s="189">
        <f t="shared" si="5"/>
        <v>5031</v>
      </c>
      <c r="I53" s="195">
        <v>304634282</v>
      </c>
      <c r="J53" s="195">
        <v>5861318</v>
      </c>
    </row>
    <row r="54" spans="1:10" x14ac:dyDescent="0.2">
      <c r="A54" s="217" t="s">
        <v>73</v>
      </c>
      <c r="B54" s="195">
        <v>18</v>
      </c>
      <c r="C54" s="195">
        <v>3</v>
      </c>
      <c r="D54" s="190">
        <f t="shared" si="3"/>
        <v>0.16666666666666666</v>
      </c>
      <c r="E54" s="195">
        <v>110</v>
      </c>
      <c r="F54" s="195">
        <v>3</v>
      </c>
      <c r="G54" s="190">
        <f t="shared" si="4"/>
        <v>2.7272727272727271E-2</v>
      </c>
      <c r="H54" s="189">
        <f t="shared" si="5"/>
        <v>128</v>
      </c>
      <c r="I54" s="195">
        <v>10676776</v>
      </c>
      <c r="J54" s="195">
        <v>174261</v>
      </c>
    </row>
    <row r="55" spans="1:10" x14ac:dyDescent="0.2">
      <c r="A55" s="217" t="s">
        <v>74</v>
      </c>
      <c r="B55" s="195">
        <v>328</v>
      </c>
      <c r="C55" s="195">
        <v>182</v>
      </c>
      <c r="D55" s="190">
        <f t="shared" si="3"/>
        <v>0.55487804878048785</v>
      </c>
      <c r="E55" s="195">
        <v>3698</v>
      </c>
      <c r="F55" s="195">
        <v>1079</v>
      </c>
      <c r="G55" s="190">
        <f t="shared" si="4"/>
        <v>0.29177934018388318</v>
      </c>
      <c r="H55" s="189">
        <f t="shared" si="5"/>
        <v>4026</v>
      </c>
      <c r="I55" s="195">
        <v>259675390</v>
      </c>
      <c r="J55" s="195">
        <v>5684928</v>
      </c>
    </row>
    <row r="56" spans="1:10" x14ac:dyDescent="0.2">
      <c r="A56" s="217" t="s">
        <v>75</v>
      </c>
      <c r="B56" s="195">
        <v>530</v>
      </c>
      <c r="C56" s="195">
        <v>4</v>
      </c>
      <c r="D56" s="190">
        <f t="shared" si="3"/>
        <v>7.5471698113207548E-3</v>
      </c>
      <c r="E56" s="195">
        <v>303</v>
      </c>
      <c r="F56" s="195">
        <v>9</v>
      </c>
      <c r="G56" s="190">
        <f t="shared" si="4"/>
        <v>2.9702970297029702E-2</v>
      </c>
      <c r="H56" s="189">
        <f t="shared" si="5"/>
        <v>833</v>
      </c>
      <c r="I56" s="195">
        <v>6500030</v>
      </c>
      <c r="J56" s="195">
        <v>133374</v>
      </c>
    </row>
    <row r="57" spans="1:10" x14ac:dyDescent="0.2">
      <c r="A57" s="217" t="s">
        <v>76</v>
      </c>
      <c r="B57" s="195">
        <v>154</v>
      </c>
      <c r="C57" s="195">
        <v>36</v>
      </c>
      <c r="D57" s="190">
        <f t="shared" si="3"/>
        <v>0.23376623376623376</v>
      </c>
      <c r="E57" s="195">
        <v>975</v>
      </c>
      <c r="F57" s="195">
        <v>176</v>
      </c>
      <c r="G57" s="190">
        <f t="shared" si="4"/>
        <v>0.18051282051282053</v>
      </c>
      <c r="H57" s="189">
        <f t="shared" si="5"/>
        <v>1129</v>
      </c>
      <c r="I57" s="195">
        <v>25135842</v>
      </c>
      <c r="J57" s="195">
        <v>597487</v>
      </c>
    </row>
    <row r="58" spans="1:10" x14ac:dyDescent="0.2">
      <c r="A58" s="217" t="s">
        <v>77</v>
      </c>
      <c r="B58" s="195">
        <v>16</v>
      </c>
      <c r="C58" s="195">
        <v>3</v>
      </c>
      <c r="D58" s="190">
        <f t="shared" si="3"/>
        <v>0.1875</v>
      </c>
      <c r="E58" s="195">
        <v>223</v>
      </c>
      <c r="F58" s="195">
        <v>89</v>
      </c>
      <c r="G58" s="190">
        <f t="shared" si="4"/>
        <v>0.3991031390134529</v>
      </c>
      <c r="H58" s="189">
        <f t="shared" si="5"/>
        <v>239</v>
      </c>
      <c r="I58" s="195">
        <v>21719501</v>
      </c>
      <c r="J58" s="195">
        <v>428968</v>
      </c>
    </row>
    <row r="59" spans="1:10" x14ac:dyDescent="0.2">
      <c r="A59" s="217" t="s">
        <v>78</v>
      </c>
      <c r="B59" s="195">
        <v>2</v>
      </c>
      <c r="C59" s="195">
        <v>1</v>
      </c>
      <c r="D59" s="190">
        <f t="shared" si="3"/>
        <v>0.5</v>
      </c>
      <c r="E59" s="195">
        <v>4</v>
      </c>
      <c r="F59" s="195">
        <v>1</v>
      </c>
      <c r="G59" s="190">
        <f t="shared" si="4"/>
        <v>0.25</v>
      </c>
      <c r="H59" s="189">
        <f t="shared" si="5"/>
        <v>6</v>
      </c>
      <c r="I59" s="195">
        <v>46310</v>
      </c>
      <c r="J59" s="195">
        <v>887</v>
      </c>
    </row>
    <row r="60" spans="1:10" x14ac:dyDescent="0.2">
      <c r="A60" s="217" t="s">
        <v>79</v>
      </c>
      <c r="B60" s="195">
        <v>8</v>
      </c>
      <c r="C60" s="195">
        <v>3</v>
      </c>
      <c r="D60" s="190">
        <f t="shared" si="3"/>
        <v>0.375</v>
      </c>
      <c r="E60" s="195">
        <v>60</v>
      </c>
      <c r="F60" s="195">
        <v>6</v>
      </c>
      <c r="G60" s="190">
        <f t="shared" si="4"/>
        <v>0.1</v>
      </c>
      <c r="H60" s="189">
        <f t="shared" si="5"/>
        <v>68</v>
      </c>
      <c r="I60" s="195">
        <v>3321800</v>
      </c>
      <c r="J60" s="195">
        <v>55471</v>
      </c>
    </row>
    <row r="61" spans="1:10" x14ac:dyDescent="0.2">
      <c r="A61" s="217" t="s">
        <v>80</v>
      </c>
      <c r="B61" s="195">
        <v>28</v>
      </c>
      <c r="C61" s="195">
        <v>4</v>
      </c>
      <c r="D61" s="190">
        <f t="shared" si="3"/>
        <v>0.14285714285714285</v>
      </c>
      <c r="E61" s="195">
        <v>254</v>
      </c>
      <c r="F61" s="195">
        <v>16</v>
      </c>
      <c r="G61" s="190">
        <f t="shared" si="4"/>
        <v>6.2992125984251968E-2</v>
      </c>
      <c r="H61" s="189">
        <f t="shared" si="5"/>
        <v>282</v>
      </c>
      <c r="I61" s="195">
        <v>8916141</v>
      </c>
      <c r="J61" s="195">
        <v>235599</v>
      </c>
    </row>
    <row r="62" spans="1:10" x14ac:dyDescent="0.2">
      <c r="A62" s="217" t="s">
        <v>81</v>
      </c>
      <c r="B62" s="195">
        <v>5</v>
      </c>
      <c r="C62" s="195">
        <v>0</v>
      </c>
      <c r="D62" s="190">
        <f t="shared" si="3"/>
        <v>0</v>
      </c>
      <c r="E62" s="195">
        <v>7</v>
      </c>
      <c r="F62" s="195">
        <v>0</v>
      </c>
      <c r="G62" s="190">
        <f t="shared" si="4"/>
        <v>0</v>
      </c>
      <c r="H62" s="189">
        <f t="shared" si="5"/>
        <v>12</v>
      </c>
      <c r="I62" s="195">
        <v>0</v>
      </c>
      <c r="J62" s="195">
        <v>0</v>
      </c>
    </row>
    <row r="63" spans="1:10" x14ac:dyDescent="0.2">
      <c r="A63" s="217" t="s">
        <v>82</v>
      </c>
      <c r="B63" s="195">
        <v>37</v>
      </c>
      <c r="C63" s="195">
        <v>3</v>
      </c>
      <c r="D63" s="190">
        <f t="shared" si="3"/>
        <v>8.1081081081081086E-2</v>
      </c>
      <c r="E63" s="195">
        <v>827</v>
      </c>
      <c r="F63" s="195">
        <v>4</v>
      </c>
      <c r="G63" s="190">
        <f t="shared" si="4"/>
        <v>4.8367593712212815E-3</v>
      </c>
      <c r="H63" s="189">
        <f t="shared" si="5"/>
        <v>864</v>
      </c>
      <c r="I63" s="195">
        <v>297976</v>
      </c>
      <c r="J63" s="195">
        <v>4432</v>
      </c>
    </row>
    <row r="64" spans="1:10" x14ac:dyDescent="0.2">
      <c r="A64" s="217" t="s">
        <v>83</v>
      </c>
      <c r="B64" s="195">
        <v>1</v>
      </c>
      <c r="C64" s="195">
        <v>0</v>
      </c>
      <c r="D64" s="190">
        <f t="shared" si="3"/>
        <v>0</v>
      </c>
      <c r="E64" s="195">
        <v>525</v>
      </c>
      <c r="F64" s="195">
        <v>45</v>
      </c>
      <c r="G64" s="190">
        <f t="shared" si="4"/>
        <v>8.5714285714285715E-2</v>
      </c>
      <c r="H64" s="189">
        <f t="shared" si="5"/>
        <v>526</v>
      </c>
      <c r="I64" s="195">
        <v>24645722</v>
      </c>
      <c r="J64" s="195">
        <v>460919.76</v>
      </c>
    </row>
    <row r="65" spans="1:10" x14ac:dyDescent="0.2">
      <c r="A65" s="217" t="s">
        <v>84</v>
      </c>
      <c r="B65" s="195">
        <v>0</v>
      </c>
      <c r="C65" s="195">
        <v>0</v>
      </c>
      <c r="D65" s="190" t="str">
        <f t="shared" si="3"/>
        <v/>
      </c>
      <c r="E65" s="195">
        <v>4</v>
      </c>
      <c r="F65" s="195">
        <v>0</v>
      </c>
      <c r="G65" s="190">
        <f t="shared" si="4"/>
        <v>0</v>
      </c>
      <c r="H65" s="189">
        <f t="shared" si="5"/>
        <v>4</v>
      </c>
      <c r="I65" s="195">
        <v>0</v>
      </c>
      <c r="J65" s="195">
        <v>0</v>
      </c>
    </row>
    <row r="66" spans="1:10" x14ac:dyDescent="0.2">
      <c r="A66" s="217" t="s">
        <v>85</v>
      </c>
      <c r="B66" s="195">
        <v>0</v>
      </c>
      <c r="C66" s="195">
        <v>0</v>
      </c>
      <c r="D66" s="190" t="str">
        <f t="shared" si="3"/>
        <v/>
      </c>
      <c r="E66" s="195">
        <v>19</v>
      </c>
      <c r="F66" s="195">
        <v>0</v>
      </c>
      <c r="G66" s="190">
        <f t="shared" si="4"/>
        <v>0</v>
      </c>
      <c r="H66" s="189">
        <f t="shared" si="5"/>
        <v>19</v>
      </c>
      <c r="I66" s="195">
        <v>18050</v>
      </c>
      <c r="J66" s="195">
        <v>351</v>
      </c>
    </row>
    <row r="67" spans="1:10" x14ac:dyDescent="0.2">
      <c r="A67" s="217" t="s">
        <v>86</v>
      </c>
      <c r="B67" s="195">
        <v>0</v>
      </c>
      <c r="C67" s="195">
        <v>0</v>
      </c>
      <c r="D67" s="190" t="str">
        <f t="shared" si="3"/>
        <v/>
      </c>
      <c r="E67" s="195">
        <v>8</v>
      </c>
      <c r="F67" s="195">
        <v>0</v>
      </c>
      <c r="G67" s="190">
        <f t="shared" si="4"/>
        <v>0</v>
      </c>
      <c r="H67" s="189">
        <f t="shared" si="5"/>
        <v>8</v>
      </c>
      <c r="I67" s="195">
        <v>0</v>
      </c>
      <c r="J67" s="195">
        <v>0</v>
      </c>
    </row>
    <row r="68" spans="1:10" x14ac:dyDescent="0.2">
      <c r="A68" s="217" t="s">
        <v>87</v>
      </c>
      <c r="B68" s="195">
        <v>19</v>
      </c>
      <c r="C68" s="195">
        <v>14</v>
      </c>
      <c r="D68" s="190">
        <f t="shared" si="3"/>
        <v>0.73684210526315785</v>
      </c>
      <c r="E68" s="195">
        <v>19</v>
      </c>
      <c r="F68" s="195">
        <v>14</v>
      </c>
      <c r="G68" s="190">
        <f t="shared" si="4"/>
        <v>0.73684210526315785</v>
      </c>
      <c r="H68" s="189">
        <f t="shared" si="5"/>
        <v>38</v>
      </c>
      <c r="I68" s="195">
        <v>311589</v>
      </c>
      <c r="J68" s="195">
        <v>6053</v>
      </c>
    </row>
    <row r="69" spans="1:10" x14ac:dyDescent="0.2">
      <c r="A69" s="217" t="s">
        <v>88</v>
      </c>
      <c r="B69" s="195">
        <v>1554</v>
      </c>
      <c r="C69" s="195">
        <v>0</v>
      </c>
      <c r="D69" s="190">
        <f t="shared" si="3"/>
        <v>0</v>
      </c>
      <c r="E69" s="195">
        <v>662</v>
      </c>
      <c r="F69" s="195">
        <v>114</v>
      </c>
      <c r="G69" s="190">
        <f t="shared" si="4"/>
        <v>0.17220543806646527</v>
      </c>
      <c r="H69" s="189">
        <f t="shared" si="5"/>
        <v>2216</v>
      </c>
      <c r="I69" s="195">
        <v>18184836</v>
      </c>
      <c r="J69" s="195">
        <v>439932</v>
      </c>
    </row>
    <row r="70" spans="1:10" x14ac:dyDescent="0.2">
      <c r="A70" s="217" t="s">
        <v>89</v>
      </c>
      <c r="B70" s="195">
        <v>0</v>
      </c>
      <c r="C70" s="195">
        <v>0</v>
      </c>
      <c r="D70" s="190" t="str">
        <f>IF(OR((B70=0),(B70="")),"",(C70/B70))</f>
        <v/>
      </c>
      <c r="E70" s="195">
        <v>4</v>
      </c>
      <c r="F70" s="195">
        <v>0</v>
      </c>
      <c r="G70" s="190">
        <f>IF(OR((E70=0),(E70="")),"",(F70/E70))</f>
        <v>0</v>
      </c>
      <c r="H70" s="189">
        <f t="shared" si="5"/>
        <v>4</v>
      </c>
      <c r="I70" s="195">
        <v>0</v>
      </c>
      <c r="J70" s="195">
        <v>0</v>
      </c>
    </row>
    <row r="71" spans="1:10" x14ac:dyDescent="0.2">
      <c r="A71" s="217" t="s">
        <v>90</v>
      </c>
      <c r="B71" s="195">
        <v>6</v>
      </c>
      <c r="C71" s="195">
        <v>2</v>
      </c>
      <c r="D71" s="190">
        <f>IF(OR((B71=0),(B71="")),"",(C71/B71))</f>
        <v>0.33333333333333331</v>
      </c>
      <c r="E71" s="195">
        <v>12</v>
      </c>
      <c r="F71" s="195">
        <v>0</v>
      </c>
      <c r="G71" s="190">
        <f>IF(OR((E71=0),(E71="")),"",(F71/E71))</f>
        <v>0</v>
      </c>
      <c r="H71" s="189">
        <f t="shared" si="5"/>
        <v>18</v>
      </c>
      <c r="I71" s="195">
        <v>78546</v>
      </c>
      <c r="J71" s="195">
        <v>1234</v>
      </c>
    </row>
    <row r="72" spans="1:10" x14ac:dyDescent="0.2">
      <c r="A72" s="217" t="s">
        <v>91</v>
      </c>
      <c r="B72" s="195">
        <v>4</v>
      </c>
      <c r="C72" s="195">
        <v>0</v>
      </c>
      <c r="D72" s="190">
        <f>IF(OR((B72=0),(B72="")),"",(C72/B72))</f>
        <v>0</v>
      </c>
      <c r="E72" s="195">
        <v>16</v>
      </c>
      <c r="F72" s="195">
        <v>0</v>
      </c>
      <c r="G72" s="190">
        <f>IF(OR((E72=0),(E72="")),"",(F72/E72))</f>
        <v>0</v>
      </c>
      <c r="H72" s="189">
        <f t="shared" si="5"/>
        <v>20</v>
      </c>
      <c r="I72" s="195">
        <v>0</v>
      </c>
      <c r="J72" s="195">
        <v>0</v>
      </c>
    </row>
    <row r="73" spans="1:10" x14ac:dyDescent="0.2">
      <c r="A73" s="217" t="s">
        <v>92</v>
      </c>
      <c r="B73" s="192">
        <f>SUM(B4:B72)</f>
        <v>22801</v>
      </c>
      <c r="C73" s="192">
        <f>SUM(C4:C72)</f>
        <v>3419</v>
      </c>
      <c r="D73" s="190">
        <f>IF(OR((B73=0),(B73="")),"",(C73/B73))</f>
        <v>0.14994956361563089</v>
      </c>
      <c r="E73" s="192">
        <f>SUM(E4:E72)</f>
        <v>52629</v>
      </c>
      <c r="F73" s="191">
        <f>SUM(F4:F72)</f>
        <v>12283</v>
      </c>
      <c r="G73" s="190">
        <f>IF(OR((E73=0),(E73="")),"",(F73/E73))</f>
        <v>0.23338843603336565</v>
      </c>
      <c r="H73" s="189">
        <f>SUM(H4:H72)</f>
        <v>75434</v>
      </c>
      <c r="I73" s="189">
        <f>SUM(I4:I72)</f>
        <v>3067627380</v>
      </c>
      <c r="J73" s="189">
        <f>SUM(J4:J72)</f>
        <v>70641860.430000007</v>
      </c>
    </row>
    <row r="74" spans="1:10" x14ac:dyDescent="0.2">
      <c r="A74" s="216"/>
      <c r="B74" s="214"/>
      <c r="C74" s="210" t="s">
        <v>129</v>
      </c>
      <c r="D74" s="215"/>
      <c r="E74" s="214"/>
      <c r="F74" s="215"/>
      <c r="G74" s="215"/>
      <c r="H74" s="214"/>
      <c r="I74" s="209"/>
      <c r="J74" s="208"/>
    </row>
    <row r="75" spans="1:10" x14ac:dyDescent="0.2">
      <c r="A75" s="209"/>
      <c r="B75" s="210"/>
      <c r="C75" s="210" t="s">
        <v>128</v>
      </c>
      <c r="D75" s="212"/>
      <c r="E75" s="211"/>
      <c r="F75" s="213"/>
      <c r="G75" s="212"/>
      <c r="H75" s="211"/>
      <c r="I75" s="211"/>
      <c r="J75" s="208"/>
    </row>
    <row r="76" spans="1:10" ht="12.75" customHeight="1" x14ac:dyDescent="0.2">
      <c r="A76" s="438" t="s">
        <v>163</v>
      </c>
      <c r="B76" s="210"/>
      <c r="C76" s="210"/>
      <c r="D76" s="210"/>
      <c r="E76" s="210"/>
      <c r="F76" s="210"/>
      <c r="G76" s="210"/>
      <c r="H76" s="210"/>
      <c r="I76" s="209"/>
      <c r="J76" s="208"/>
    </row>
    <row r="77" spans="1:10" x14ac:dyDescent="0.2">
      <c r="A77" s="439"/>
    </row>
    <row r="78" spans="1:10" x14ac:dyDescent="0.2">
      <c r="A78" s="439"/>
    </row>
    <row r="79" spans="1:10" x14ac:dyDescent="0.2">
      <c r="A79" s="439"/>
      <c r="D79" s="244"/>
      <c r="E79" s="243"/>
    </row>
    <row r="81" spans="4:5" x14ac:dyDescent="0.2">
      <c r="D81" s="183"/>
      <c r="E81" s="242"/>
    </row>
    <row r="82" spans="4:5" x14ac:dyDescent="0.2">
      <c r="D82" s="183"/>
      <c r="E82" s="242"/>
    </row>
    <row r="83" spans="4:5" x14ac:dyDescent="0.2">
      <c r="D83" s="183"/>
      <c r="E83" s="242"/>
    </row>
    <row r="84" spans="4:5" x14ac:dyDescent="0.2">
      <c r="D84" s="183"/>
      <c r="E84" s="242"/>
    </row>
    <row r="85" spans="4:5" x14ac:dyDescent="0.2">
      <c r="D85" s="183"/>
      <c r="E85" s="242"/>
    </row>
    <row r="86" spans="4:5" x14ac:dyDescent="0.2">
      <c r="D86" s="183"/>
      <c r="E86" s="242"/>
    </row>
  </sheetData>
  <mergeCells count="3">
    <mergeCell ref="A76:A79"/>
    <mergeCell ref="B3:C4"/>
    <mergeCell ref="E3:F4"/>
  </mergeCells>
  <pageMargins left="0.75" right="0.7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/>
  </sheetViews>
  <sheetFormatPr defaultRowHeight="12.75" x14ac:dyDescent="0.2"/>
  <cols>
    <col min="1" max="1" width="15.85546875" style="84" customWidth="1"/>
    <col min="2" max="2" width="7.85546875" style="84" customWidth="1"/>
    <col min="3" max="3" width="7.7109375" style="84" customWidth="1"/>
    <col min="4" max="4" width="9.42578125" style="84" bestFit="1" customWidth="1"/>
    <col min="5" max="6" width="9.140625" style="84"/>
    <col min="7" max="7" width="8" style="84" customWidth="1"/>
    <col min="8" max="8" width="9.140625" style="84"/>
    <col min="9" max="9" width="12.5703125" style="84" customWidth="1"/>
    <col min="10" max="10" width="13.5703125" style="84" customWidth="1"/>
    <col min="11" max="16384" width="9.140625" style="84"/>
  </cols>
  <sheetData>
    <row r="1" spans="1:10" x14ac:dyDescent="0.2">
      <c r="A1" s="208"/>
      <c r="B1" s="240" t="s">
        <v>127</v>
      </c>
      <c r="C1" s="236"/>
      <c r="D1" s="236"/>
      <c r="E1" s="238"/>
      <c r="F1" s="239"/>
      <c r="G1" s="239"/>
      <c r="H1" s="238"/>
      <c r="I1" s="237"/>
      <c r="J1" s="237"/>
    </row>
    <row r="2" spans="1:10" ht="12.75" customHeight="1" x14ac:dyDescent="0.2">
      <c r="A2" s="235"/>
      <c r="B2" s="446" t="s">
        <v>137</v>
      </c>
      <c r="C2" s="447"/>
      <c r="D2" s="233" t="s">
        <v>4</v>
      </c>
      <c r="E2" s="446" t="s">
        <v>138</v>
      </c>
      <c r="F2" s="447"/>
      <c r="G2" s="234" t="s">
        <v>5</v>
      </c>
      <c r="H2" s="233" t="s">
        <v>7</v>
      </c>
      <c r="I2" s="232" t="s">
        <v>8</v>
      </c>
      <c r="J2" s="232"/>
    </row>
    <row r="3" spans="1:10" x14ac:dyDescent="0.2">
      <c r="A3" s="128" t="s">
        <v>126</v>
      </c>
      <c r="B3" s="450"/>
      <c r="C3" s="451"/>
      <c r="D3" s="231" t="s">
        <v>10</v>
      </c>
      <c r="E3" s="450"/>
      <c r="F3" s="451"/>
      <c r="G3" s="223" t="s">
        <v>10</v>
      </c>
      <c r="H3" s="229" t="s">
        <v>0</v>
      </c>
      <c r="I3" s="223" t="s">
        <v>13</v>
      </c>
      <c r="J3" s="223"/>
    </row>
    <row r="4" spans="1:10" x14ac:dyDescent="0.2">
      <c r="A4" s="230"/>
      <c r="B4" s="448"/>
      <c r="C4" s="449"/>
      <c r="D4" s="229" t="s">
        <v>139</v>
      </c>
      <c r="E4" s="448"/>
      <c r="F4" s="449"/>
      <c r="G4" s="228" t="s">
        <v>139</v>
      </c>
      <c r="H4" s="227" t="s">
        <v>10</v>
      </c>
      <c r="I4" s="223" t="s">
        <v>17</v>
      </c>
      <c r="J4" s="223" t="s">
        <v>13</v>
      </c>
    </row>
    <row r="5" spans="1:10" x14ac:dyDescent="0.2">
      <c r="A5" s="217" t="s">
        <v>19</v>
      </c>
      <c r="B5" s="226" t="s">
        <v>118</v>
      </c>
      <c r="C5" s="226" t="s">
        <v>21</v>
      </c>
      <c r="D5" s="224" t="s">
        <v>21</v>
      </c>
      <c r="E5" s="226" t="s">
        <v>118</v>
      </c>
      <c r="F5" s="226" t="s">
        <v>21</v>
      </c>
      <c r="G5" s="225" t="s">
        <v>21</v>
      </c>
      <c r="H5" s="224" t="s">
        <v>139</v>
      </c>
      <c r="I5" s="222" t="s">
        <v>23</v>
      </c>
      <c r="J5" s="223" t="s">
        <v>117</v>
      </c>
    </row>
    <row r="6" spans="1:10" x14ac:dyDescent="0.2">
      <c r="A6" s="219" t="s">
        <v>25</v>
      </c>
      <c r="B6" s="195">
        <v>38</v>
      </c>
      <c r="C6" s="195">
        <v>5</v>
      </c>
      <c r="D6" s="190">
        <f t="shared" ref="D6:D50" si="0">IF(OR((B6=0),(B6="")),"",(C6/B6))</f>
        <v>0.13157894736842105</v>
      </c>
      <c r="E6" s="195">
        <v>48</v>
      </c>
      <c r="F6" s="195">
        <v>6</v>
      </c>
      <c r="G6" s="190">
        <f t="shared" ref="G6:G37" si="1">IF(OR((E6=0),(E6="")),"",(F6/E6))</f>
        <v>0.125</v>
      </c>
      <c r="H6" s="189">
        <f t="shared" ref="H6:H18" si="2">(B6+E6)</f>
        <v>86</v>
      </c>
      <c r="I6" s="195">
        <v>3532570</v>
      </c>
      <c r="J6" s="195">
        <v>91292</v>
      </c>
    </row>
    <row r="7" spans="1:10" x14ac:dyDescent="0.2">
      <c r="A7" s="217" t="s">
        <v>26</v>
      </c>
      <c r="B7" s="195">
        <v>0</v>
      </c>
      <c r="C7" s="195">
        <v>0</v>
      </c>
      <c r="D7" s="190" t="str">
        <f t="shared" si="0"/>
        <v/>
      </c>
      <c r="E7" s="195">
        <v>0</v>
      </c>
      <c r="F7" s="195">
        <v>0</v>
      </c>
      <c r="G7" s="190" t="str">
        <f t="shared" si="1"/>
        <v/>
      </c>
      <c r="H7" s="189">
        <f t="shared" si="2"/>
        <v>0</v>
      </c>
      <c r="I7" s="195">
        <v>0</v>
      </c>
      <c r="J7" s="195">
        <v>0</v>
      </c>
    </row>
    <row r="8" spans="1:10" x14ac:dyDescent="0.2">
      <c r="A8" s="217" t="s">
        <v>27</v>
      </c>
      <c r="B8" s="195">
        <v>44</v>
      </c>
      <c r="C8" s="195">
        <v>0</v>
      </c>
      <c r="D8" s="190">
        <f t="shared" si="0"/>
        <v>0</v>
      </c>
      <c r="E8" s="195">
        <v>67</v>
      </c>
      <c r="F8" s="195">
        <v>0</v>
      </c>
      <c r="G8" s="190">
        <f t="shared" si="1"/>
        <v>0</v>
      </c>
      <c r="H8" s="189">
        <f t="shared" si="2"/>
        <v>111</v>
      </c>
      <c r="I8" s="195">
        <v>0</v>
      </c>
      <c r="J8" s="195">
        <v>0</v>
      </c>
    </row>
    <row r="9" spans="1:10" x14ac:dyDescent="0.2">
      <c r="A9" s="217" t="s">
        <v>28</v>
      </c>
      <c r="B9" s="195">
        <v>0</v>
      </c>
      <c r="C9" s="195">
        <v>0</v>
      </c>
      <c r="D9" s="190" t="str">
        <f t="shared" si="0"/>
        <v/>
      </c>
      <c r="E9" s="195">
        <v>12</v>
      </c>
      <c r="F9" s="195">
        <v>0</v>
      </c>
      <c r="G9" s="190">
        <f t="shared" si="1"/>
        <v>0</v>
      </c>
      <c r="H9" s="189">
        <f t="shared" si="2"/>
        <v>12</v>
      </c>
      <c r="I9" s="195">
        <v>18676</v>
      </c>
      <c r="J9" s="195">
        <v>348</v>
      </c>
    </row>
    <row r="10" spans="1:10" x14ac:dyDescent="0.2">
      <c r="A10" s="241" t="s">
        <v>29</v>
      </c>
      <c r="B10" s="195">
        <v>496</v>
      </c>
      <c r="C10" s="195">
        <v>61</v>
      </c>
      <c r="D10" s="190">
        <f t="shared" si="0"/>
        <v>0.12298387096774194</v>
      </c>
      <c r="E10" s="195">
        <v>472</v>
      </c>
      <c r="F10" s="195">
        <v>119</v>
      </c>
      <c r="G10" s="190">
        <f t="shared" si="1"/>
        <v>0.2521186440677966</v>
      </c>
      <c r="H10" s="189">
        <f t="shared" si="2"/>
        <v>968</v>
      </c>
      <c r="I10" s="195">
        <v>26450638</v>
      </c>
      <c r="J10" s="195">
        <v>534182.21</v>
      </c>
    </row>
    <row r="11" spans="1:10" x14ac:dyDescent="0.2">
      <c r="A11" s="241" t="s">
        <v>30</v>
      </c>
      <c r="B11" s="195">
        <v>10850</v>
      </c>
      <c r="C11" s="195">
        <v>694</v>
      </c>
      <c r="D11" s="190">
        <f t="shared" si="0"/>
        <v>6.3963133640552991E-2</v>
      </c>
      <c r="E11" s="195">
        <v>16277</v>
      </c>
      <c r="F11" s="195">
        <v>1018</v>
      </c>
      <c r="G11" s="190">
        <f t="shared" si="1"/>
        <v>6.2542237513055238E-2</v>
      </c>
      <c r="H11" s="189">
        <f t="shared" si="2"/>
        <v>27127</v>
      </c>
      <c r="I11" s="195">
        <v>237844487</v>
      </c>
      <c r="J11" s="195">
        <v>5744629</v>
      </c>
    </row>
    <row r="12" spans="1:10" x14ac:dyDescent="0.2">
      <c r="A12" s="241" t="s">
        <v>31</v>
      </c>
      <c r="B12" s="195">
        <v>0</v>
      </c>
      <c r="C12" s="195">
        <v>0</v>
      </c>
      <c r="D12" s="190" t="str">
        <f t="shared" si="0"/>
        <v/>
      </c>
      <c r="E12" s="195">
        <v>0</v>
      </c>
      <c r="F12" s="195">
        <v>0</v>
      </c>
      <c r="G12" s="190" t="str">
        <f t="shared" si="1"/>
        <v/>
      </c>
      <c r="H12" s="189">
        <f t="shared" si="2"/>
        <v>0</v>
      </c>
      <c r="I12" s="195">
        <v>0</v>
      </c>
      <c r="J12" s="195">
        <v>0</v>
      </c>
    </row>
    <row r="13" spans="1:10" x14ac:dyDescent="0.2">
      <c r="A13" s="241" t="s">
        <v>32</v>
      </c>
      <c r="B13" s="195">
        <v>18</v>
      </c>
      <c r="C13" s="195">
        <v>4</v>
      </c>
      <c r="D13" s="190">
        <f t="shared" si="0"/>
        <v>0.22222222222222221</v>
      </c>
      <c r="E13" s="195">
        <v>360</v>
      </c>
      <c r="F13" s="195">
        <v>39</v>
      </c>
      <c r="G13" s="190">
        <f t="shared" si="1"/>
        <v>0.10833333333333334</v>
      </c>
      <c r="H13" s="189">
        <f t="shared" si="2"/>
        <v>378</v>
      </c>
      <c r="I13" s="195">
        <v>48804791</v>
      </c>
      <c r="J13" s="221">
        <v>797659.03</v>
      </c>
    </row>
    <row r="14" spans="1:10" x14ac:dyDescent="0.2">
      <c r="A14" s="217" t="s">
        <v>33</v>
      </c>
      <c r="B14" s="195">
        <v>32</v>
      </c>
      <c r="C14" s="195">
        <v>5</v>
      </c>
      <c r="D14" s="190">
        <f t="shared" si="0"/>
        <v>0.15625</v>
      </c>
      <c r="E14" s="195">
        <v>66</v>
      </c>
      <c r="F14" s="195">
        <v>3</v>
      </c>
      <c r="G14" s="190">
        <f t="shared" si="1"/>
        <v>4.5454545454545456E-2</v>
      </c>
      <c r="H14" s="189">
        <f t="shared" si="2"/>
        <v>98</v>
      </c>
      <c r="I14" s="195">
        <v>7495530</v>
      </c>
      <c r="J14" s="195">
        <v>175390</v>
      </c>
    </row>
    <row r="15" spans="1:10" x14ac:dyDescent="0.2">
      <c r="A15" s="217" t="s">
        <v>34</v>
      </c>
      <c r="B15" s="195">
        <v>11</v>
      </c>
      <c r="C15" s="195">
        <v>2</v>
      </c>
      <c r="D15" s="190">
        <f t="shared" si="0"/>
        <v>0.18181818181818182</v>
      </c>
      <c r="E15" s="195">
        <v>6</v>
      </c>
      <c r="F15" s="195">
        <v>0</v>
      </c>
      <c r="G15" s="190">
        <f t="shared" si="1"/>
        <v>0</v>
      </c>
      <c r="H15" s="189">
        <f t="shared" si="2"/>
        <v>17</v>
      </c>
      <c r="I15" s="195">
        <v>50000</v>
      </c>
      <c r="J15" s="195">
        <v>442</v>
      </c>
    </row>
    <row r="16" spans="1:10" x14ac:dyDescent="0.2">
      <c r="A16" s="217" t="s">
        <v>35</v>
      </c>
      <c r="B16" s="195">
        <v>5</v>
      </c>
      <c r="C16" s="195">
        <v>0</v>
      </c>
      <c r="D16" s="190">
        <f t="shared" si="0"/>
        <v>0</v>
      </c>
      <c r="E16" s="195">
        <v>44</v>
      </c>
      <c r="F16" s="195">
        <v>1</v>
      </c>
      <c r="G16" s="190">
        <f t="shared" si="1"/>
        <v>2.2727272727272728E-2</v>
      </c>
      <c r="H16" s="189">
        <f t="shared" si="2"/>
        <v>49</v>
      </c>
      <c r="I16" s="195">
        <v>169533</v>
      </c>
      <c r="J16" s="195">
        <v>2225</v>
      </c>
    </row>
    <row r="17" spans="1:10" x14ac:dyDescent="0.2">
      <c r="A17" s="241" t="s">
        <v>36</v>
      </c>
      <c r="B17" s="195">
        <v>14</v>
      </c>
      <c r="C17" s="195">
        <v>0</v>
      </c>
      <c r="D17" s="190">
        <f t="shared" si="0"/>
        <v>0</v>
      </c>
      <c r="E17" s="195">
        <v>0</v>
      </c>
      <c r="F17" s="195">
        <v>0</v>
      </c>
      <c r="G17" s="190" t="str">
        <f t="shared" si="1"/>
        <v/>
      </c>
      <c r="H17" s="189">
        <f t="shared" si="2"/>
        <v>14</v>
      </c>
      <c r="I17" s="195">
        <v>0</v>
      </c>
      <c r="J17" s="195">
        <v>0</v>
      </c>
    </row>
    <row r="18" spans="1:10" x14ac:dyDescent="0.2">
      <c r="A18" s="217" t="s">
        <v>37</v>
      </c>
      <c r="B18" s="195">
        <v>4561</v>
      </c>
      <c r="C18" s="195">
        <v>1211</v>
      </c>
      <c r="D18" s="190">
        <f t="shared" si="0"/>
        <v>0.26551194913396187</v>
      </c>
      <c r="E18" s="195">
        <v>26346</v>
      </c>
      <c r="F18" s="195">
        <v>11231</v>
      </c>
      <c r="G18" s="190">
        <f t="shared" si="1"/>
        <v>0.42628862066347833</v>
      </c>
      <c r="H18" s="189">
        <f t="shared" si="2"/>
        <v>30907</v>
      </c>
      <c r="I18" s="195">
        <v>2254727652</v>
      </c>
      <c r="J18" s="195">
        <v>54635940</v>
      </c>
    </row>
    <row r="19" spans="1:10" x14ac:dyDescent="0.2">
      <c r="A19" s="217" t="s">
        <v>38</v>
      </c>
      <c r="B19" s="195">
        <v>0</v>
      </c>
      <c r="C19" s="195">
        <v>8</v>
      </c>
      <c r="D19" s="190" t="str">
        <f t="shared" si="0"/>
        <v/>
      </c>
      <c r="E19" s="195">
        <v>0</v>
      </c>
      <c r="F19" s="195">
        <v>0</v>
      </c>
      <c r="G19" s="190" t="str">
        <f t="shared" si="1"/>
        <v/>
      </c>
      <c r="H19" s="189"/>
      <c r="I19" s="195">
        <v>218822</v>
      </c>
      <c r="J19" s="195">
        <v>3809</v>
      </c>
    </row>
    <row r="20" spans="1:10" x14ac:dyDescent="0.2">
      <c r="A20" s="217" t="s">
        <v>39</v>
      </c>
      <c r="B20" s="195">
        <v>13</v>
      </c>
      <c r="C20" s="195">
        <v>5</v>
      </c>
      <c r="D20" s="190">
        <f t="shared" si="0"/>
        <v>0.38461538461538464</v>
      </c>
      <c r="E20" s="195">
        <v>13</v>
      </c>
      <c r="F20" s="195">
        <v>5</v>
      </c>
      <c r="G20" s="190">
        <f t="shared" si="1"/>
        <v>0.38461538461538464</v>
      </c>
      <c r="H20" s="189">
        <f t="shared" ref="H20:H51" si="3">(B20+E20)</f>
        <v>26</v>
      </c>
      <c r="I20" s="195">
        <v>303950</v>
      </c>
      <c r="J20" s="195">
        <v>7934</v>
      </c>
    </row>
    <row r="21" spans="1:10" s="220" customFormat="1" x14ac:dyDescent="0.2">
      <c r="A21" s="217" t="s">
        <v>40</v>
      </c>
      <c r="B21" s="218">
        <v>11758</v>
      </c>
      <c r="C21" s="218">
        <v>6</v>
      </c>
      <c r="D21" s="190">
        <f t="shared" si="0"/>
        <v>5.1029086579350226E-4</v>
      </c>
      <c r="E21" s="218">
        <v>1589</v>
      </c>
      <c r="F21" s="218">
        <v>46</v>
      </c>
      <c r="G21" s="190">
        <f t="shared" si="1"/>
        <v>2.8949024543738201E-2</v>
      </c>
      <c r="H21" s="189">
        <f t="shared" si="3"/>
        <v>13347</v>
      </c>
      <c r="I21" s="218">
        <v>33765481</v>
      </c>
      <c r="J21" s="218">
        <v>655809</v>
      </c>
    </row>
    <row r="22" spans="1:10" x14ac:dyDescent="0.2">
      <c r="A22" s="217" t="s">
        <v>41</v>
      </c>
      <c r="B22" s="195">
        <v>2</v>
      </c>
      <c r="C22" s="195">
        <v>0</v>
      </c>
      <c r="D22" s="190">
        <f t="shared" si="0"/>
        <v>0</v>
      </c>
      <c r="E22" s="195">
        <v>8</v>
      </c>
      <c r="F22" s="195">
        <v>0</v>
      </c>
      <c r="G22" s="190">
        <f t="shared" si="1"/>
        <v>0</v>
      </c>
      <c r="H22" s="189">
        <f t="shared" si="3"/>
        <v>10</v>
      </c>
      <c r="I22" s="195">
        <v>0</v>
      </c>
      <c r="J22" s="195">
        <v>0</v>
      </c>
    </row>
    <row r="23" spans="1:10" x14ac:dyDescent="0.2">
      <c r="A23" s="217" t="s">
        <v>42</v>
      </c>
      <c r="B23" s="195">
        <v>24</v>
      </c>
      <c r="C23" s="195">
        <v>4</v>
      </c>
      <c r="D23" s="190">
        <f t="shared" si="0"/>
        <v>0.16666666666666666</v>
      </c>
      <c r="E23" s="195">
        <v>35</v>
      </c>
      <c r="F23" s="195">
        <v>5</v>
      </c>
      <c r="G23" s="190">
        <f t="shared" si="1"/>
        <v>0.14285714285714285</v>
      </c>
      <c r="H23" s="189">
        <f t="shared" si="3"/>
        <v>59</v>
      </c>
      <c r="I23" s="195">
        <v>3022141</v>
      </c>
      <c r="J23" s="195">
        <v>55001</v>
      </c>
    </row>
    <row r="24" spans="1:10" x14ac:dyDescent="0.2">
      <c r="A24" s="241" t="s">
        <v>43</v>
      </c>
      <c r="B24" s="195">
        <v>8</v>
      </c>
      <c r="C24" s="195">
        <v>0</v>
      </c>
      <c r="D24" s="190">
        <f t="shared" si="0"/>
        <v>0</v>
      </c>
      <c r="E24" s="195">
        <v>0</v>
      </c>
      <c r="F24" s="195">
        <v>0</v>
      </c>
      <c r="G24" s="190" t="str">
        <f t="shared" si="1"/>
        <v/>
      </c>
      <c r="H24" s="189">
        <f t="shared" si="3"/>
        <v>8</v>
      </c>
      <c r="I24" s="195">
        <v>0</v>
      </c>
      <c r="J24" s="195">
        <v>0</v>
      </c>
    </row>
    <row r="25" spans="1:10" x14ac:dyDescent="0.2">
      <c r="A25" s="217" t="s">
        <v>44</v>
      </c>
      <c r="B25" s="195">
        <v>0</v>
      </c>
      <c r="C25" s="195">
        <v>0</v>
      </c>
      <c r="D25" s="190" t="str">
        <f t="shared" si="0"/>
        <v/>
      </c>
      <c r="E25" s="195">
        <v>0</v>
      </c>
      <c r="F25" s="195">
        <v>0</v>
      </c>
      <c r="G25" s="190" t="str">
        <f t="shared" si="1"/>
        <v/>
      </c>
      <c r="H25" s="189">
        <f t="shared" si="3"/>
        <v>0</v>
      </c>
      <c r="I25" s="195">
        <v>0</v>
      </c>
      <c r="J25" s="195">
        <v>0</v>
      </c>
    </row>
    <row r="26" spans="1:10" x14ac:dyDescent="0.2">
      <c r="A26" s="217" t="s">
        <v>45</v>
      </c>
      <c r="B26" s="195">
        <v>2</v>
      </c>
      <c r="C26" s="195">
        <v>0</v>
      </c>
      <c r="D26" s="190">
        <f t="shared" si="0"/>
        <v>0</v>
      </c>
      <c r="E26" s="195">
        <v>2</v>
      </c>
      <c r="F26" s="195">
        <v>0</v>
      </c>
      <c r="G26" s="190">
        <f t="shared" si="1"/>
        <v>0</v>
      </c>
      <c r="H26" s="189">
        <f t="shared" si="3"/>
        <v>4</v>
      </c>
      <c r="I26" s="195">
        <v>0</v>
      </c>
      <c r="J26" s="195">
        <v>0</v>
      </c>
    </row>
    <row r="27" spans="1:10" x14ac:dyDescent="0.2">
      <c r="A27" s="217" t="s">
        <v>46</v>
      </c>
      <c r="B27" s="195">
        <v>1</v>
      </c>
      <c r="C27" s="195">
        <v>0</v>
      </c>
      <c r="D27" s="190">
        <f t="shared" si="0"/>
        <v>0</v>
      </c>
      <c r="E27" s="195">
        <v>5</v>
      </c>
      <c r="F27" s="195">
        <v>0</v>
      </c>
      <c r="G27" s="190">
        <f t="shared" si="1"/>
        <v>0</v>
      </c>
      <c r="H27" s="189">
        <f t="shared" si="3"/>
        <v>6</v>
      </c>
      <c r="I27" s="195">
        <v>0</v>
      </c>
      <c r="J27" s="218">
        <v>0</v>
      </c>
    </row>
    <row r="28" spans="1:10" x14ac:dyDescent="0.2">
      <c r="A28" s="217" t="s">
        <v>47</v>
      </c>
      <c r="B28" s="195">
        <v>4</v>
      </c>
      <c r="C28" s="195">
        <v>0</v>
      </c>
      <c r="D28" s="190">
        <f t="shared" si="0"/>
        <v>0</v>
      </c>
      <c r="E28" s="195">
        <v>2</v>
      </c>
      <c r="F28" s="195">
        <v>0</v>
      </c>
      <c r="G28" s="190">
        <f t="shared" si="1"/>
        <v>0</v>
      </c>
      <c r="H28" s="189">
        <f t="shared" si="3"/>
        <v>6</v>
      </c>
      <c r="I28" s="195">
        <v>0</v>
      </c>
      <c r="J28" s="195">
        <v>0</v>
      </c>
    </row>
    <row r="29" spans="1:10" x14ac:dyDescent="0.2">
      <c r="A29" s="217" t="s">
        <v>48</v>
      </c>
      <c r="B29" s="195">
        <v>0</v>
      </c>
      <c r="C29" s="195">
        <v>0</v>
      </c>
      <c r="D29" s="190" t="str">
        <f t="shared" si="0"/>
        <v/>
      </c>
      <c r="E29" s="195">
        <v>0</v>
      </c>
      <c r="F29" s="195">
        <v>0</v>
      </c>
      <c r="G29" s="190" t="str">
        <f t="shared" si="1"/>
        <v/>
      </c>
      <c r="H29" s="189">
        <f t="shared" si="3"/>
        <v>0</v>
      </c>
      <c r="I29" s="195">
        <v>0</v>
      </c>
      <c r="J29" s="195">
        <v>0</v>
      </c>
    </row>
    <row r="30" spans="1:10" x14ac:dyDescent="0.2">
      <c r="A30" s="217" t="s">
        <v>49</v>
      </c>
      <c r="B30" s="195">
        <v>0</v>
      </c>
      <c r="C30" s="195">
        <v>0</v>
      </c>
      <c r="D30" s="190" t="str">
        <f t="shared" si="0"/>
        <v/>
      </c>
      <c r="E30" s="195">
        <v>13</v>
      </c>
      <c r="F30" s="195">
        <v>2</v>
      </c>
      <c r="G30" s="190">
        <f t="shared" si="1"/>
        <v>0.15384615384615385</v>
      </c>
      <c r="H30" s="189">
        <f t="shared" si="3"/>
        <v>13</v>
      </c>
      <c r="I30" s="195">
        <v>40348</v>
      </c>
      <c r="J30" s="195">
        <v>740</v>
      </c>
    </row>
    <row r="31" spans="1:10" x14ac:dyDescent="0.2">
      <c r="A31" s="241" t="s">
        <v>50</v>
      </c>
      <c r="B31" s="195">
        <v>19</v>
      </c>
      <c r="C31" s="195">
        <v>0</v>
      </c>
      <c r="D31" s="190">
        <f t="shared" si="0"/>
        <v>0</v>
      </c>
      <c r="E31" s="195">
        <v>25</v>
      </c>
      <c r="F31" s="195">
        <v>3</v>
      </c>
      <c r="G31" s="190">
        <f t="shared" si="1"/>
        <v>0.12</v>
      </c>
      <c r="H31" s="189">
        <f t="shared" si="3"/>
        <v>44</v>
      </c>
      <c r="I31" s="218">
        <v>1097340</v>
      </c>
      <c r="J31" s="195">
        <v>0</v>
      </c>
    </row>
    <row r="32" spans="1:10" x14ac:dyDescent="0.2">
      <c r="A32" s="217" t="s">
        <v>51</v>
      </c>
      <c r="B32" s="195">
        <v>28</v>
      </c>
      <c r="C32" s="195">
        <v>0</v>
      </c>
      <c r="D32" s="190">
        <f t="shared" si="0"/>
        <v>0</v>
      </c>
      <c r="E32" s="195">
        <v>37</v>
      </c>
      <c r="F32" s="195">
        <v>3</v>
      </c>
      <c r="G32" s="190">
        <f t="shared" si="1"/>
        <v>8.1081081081081086E-2</v>
      </c>
      <c r="H32" s="189">
        <f t="shared" si="3"/>
        <v>65</v>
      </c>
      <c r="I32" s="195">
        <v>735430</v>
      </c>
      <c r="J32" s="195">
        <v>19862</v>
      </c>
    </row>
    <row r="33" spans="1:10" x14ac:dyDescent="0.2">
      <c r="A33" s="241" t="s">
        <v>52</v>
      </c>
      <c r="B33" s="195">
        <v>0</v>
      </c>
      <c r="C33" s="195">
        <v>0</v>
      </c>
      <c r="D33" s="190" t="str">
        <f t="shared" si="0"/>
        <v/>
      </c>
      <c r="E33" s="195">
        <v>1</v>
      </c>
      <c r="F33" s="195">
        <v>0</v>
      </c>
      <c r="G33" s="190">
        <f t="shared" si="1"/>
        <v>0</v>
      </c>
      <c r="H33" s="189">
        <f t="shared" si="3"/>
        <v>1</v>
      </c>
      <c r="I33" s="195">
        <v>0</v>
      </c>
      <c r="J33" s="195">
        <v>0</v>
      </c>
    </row>
    <row r="34" spans="1:10" x14ac:dyDescent="0.2">
      <c r="A34" s="241" t="s">
        <v>53</v>
      </c>
      <c r="B34" s="195">
        <v>1680</v>
      </c>
      <c r="C34" s="195">
        <v>0</v>
      </c>
      <c r="D34" s="190">
        <f t="shared" si="0"/>
        <v>0</v>
      </c>
      <c r="E34" s="195">
        <v>2757</v>
      </c>
      <c r="F34" s="195">
        <v>377</v>
      </c>
      <c r="G34" s="190">
        <f t="shared" si="1"/>
        <v>0.13674283641639462</v>
      </c>
      <c r="H34" s="189">
        <f t="shared" si="3"/>
        <v>4437</v>
      </c>
      <c r="I34" s="195">
        <v>31737348</v>
      </c>
      <c r="J34" s="195">
        <v>775254.88</v>
      </c>
    </row>
    <row r="35" spans="1:10" x14ac:dyDescent="0.2">
      <c r="A35" s="217" t="s">
        <v>54</v>
      </c>
      <c r="B35" s="195">
        <v>178</v>
      </c>
      <c r="C35" s="195">
        <v>178</v>
      </c>
      <c r="D35" s="190">
        <f t="shared" si="0"/>
        <v>1</v>
      </c>
      <c r="E35" s="195">
        <v>0</v>
      </c>
      <c r="F35" s="195">
        <v>0</v>
      </c>
      <c r="G35" s="190" t="str">
        <f t="shared" si="1"/>
        <v/>
      </c>
      <c r="H35" s="189">
        <f t="shared" si="3"/>
        <v>178</v>
      </c>
      <c r="I35" s="195">
        <v>3352377</v>
      </c>
      <c r="J35" s="195">
        <v>52116</v>
      </c>
    </row>
    <row r="36" spans="1:10" x14ac:dyDescent="0.2">
      <c r="A36" s="217" t="s">
        <v>55</v>
      </c>
      <c r="B36" s="195">
        <v>414</v>
      </c>
      <c r="C36" s="195">
        <v>3</v>
      </c>
      <c r="D36" s="190">
        <f t="shared" si="0"/>
        <v>7.246376811594203E-3</v>
      </c>
      <c r="E36" s="195">
        <v>246</v>
      </c>
      <c r="F36" s="195">
        <v>1</v>
      </c>
      <c r="G36" s="190">
        <f t="shared" si="1"/>
        <v>4.0650406504065045E-3</v>
      </c>
      <c r="H36" s="189">
        <f t="shared" si="3"/>
        <v>660</v>
      </c>
      <c r="I36" s="195">
        <v>100990</v>
      </c>
      <c r="J36" s="195">
        <v>1873</v>
      </c>
    </row>
    <row r="37" spans="1:10" x14ac:dyDescent="0.2">
      <c r="A37" s="217" t="s">
        <v>56</v>
      </c>
      <c r="B37" s="195">
        <v>1</v>
      </c>
      <c r="C37" s="195">
        <v>0</v>
      </c>
      <c r="D37" s="190">
        <f t="shared" si="0"/>
        <v>0</v>
      </c>
      <c r="E37" s="195">
        <v>6</v>
      </c>
      <c r="F37" s="195">
        <v>0</v>
      </c>
      <c r="G37" s="190">
        <f t="shared" si="1"/>
        <v>0</v>
      </c>
      <c r="H37" s="189">
        <f t="shared" si="3"/>
        <v>7</v>
      </c>
      <c r="I37" s="195">
        <v>0</v>
      </c>
      <c r="J37" s="195">
        <v>0</v>
      </c>
    </row>
    <row r="38" spans="1:10" x14ac:dyDescent="0.2">
      <c r="A38" s="217" t="s">
        <v>57</v>
      </c>
      <c r="B38" s="195">
        <v>34</v>
      </c>
      <c r="C38" s="218">
        <v>27</v>
      </c>
      <c r="D38" s="190">
        <f t="shared" si="0"/>
        <v>0.79411764705882348</v>
      </c>
      <c r="E38" s="195">
        <v>34</v>
      </c>
      <c r="F38" s="195">
        <v>27</v>
      </c>
      <c r="G38" s="190">
        <f t="shared" ref="G38:G69" si="4">IF(OR((E38=0),(E38="")),"",(F38/E38))</f>
        <v>0.79411764705882348</v>
      </c>
      <c r="H38" s="189">
        <f t="shared" si="3"/>
        <v>68</v>
      </c>
      <c r="I38" s="195">
        <v>4781536</v>
      </c>
      <c r="J38" s="218">
        <v>90301</v>
      </c>
    </row>
    <row r="39" spans="1:10" x14ac:dyDescent="0.2">
      <c r="A39" s="241" t="s">
        <v>58</v>
      </c>
      <c r="B39" s="195">
        <v>0</v>
      </c>
      <c r="C39" s="195">
        <v>0</v>
      </c>
      <c r="D39" s="190" t="str">
        <f t="shared" si="0"/>
        <v/>
      </c>
      <c r="E39" s="195">
        <v>0</v>
      </c>
      <c r="F39" s="195">
        <v>0</v>
      </c>
      <c r="G39" s="190" t="str">
        <f t="shared" si="4"/>
        <v/>
      </c>
      <c r="H39" s="189">
        <f t="shared" si="3"/>
        <v>0</v>
      </c>
      <c r="I39" s="195">
        <v>0</v>
      </c>
      <c r="J39" s="195">
        <v>0</v>
      </c>
    </row>
    <row r="40" spans="1:10" x14ac:dyDescent="0.2">
      <c r="A40" s="241" t="s">
        <v>59</v>
      </c>
      <c r="B40" s="195">
        <v>17</v>
      </c>
      <c r="C40" s="195">
        <v>1</v>
      </c>
      <c r="D40" s="190">
        <f t="shared" si="0"/>
        <v>5.8823529411764705E-2</v>
      </c>
      <c r="E40" s="195">
        <v>36</v>
      </c>
      <c r="F40" s="195">
        <v>6</v>
      </c>
      <c r="G40" s="190">
        <f t="shared" si="4"/>
        <v>0.16666666666666666</v>
      </c>
      <c r="H40" s="189">
        <f t="shared" si="3"/>
        <v>53</v>
      </c>
      <c r="I40" s="195">
        <v>1640475</v>
      </c>
      <c r="J40" s="195">
        <v>33160</v>
      </c>
    </row>
    <row r="41" spans="1:10" x14ac:dyDescent="0.2">
      <c r="A41" s="241" t="s">
        <v>60</v>
      </c>
      <c r="B41" s="195">
        <v>68</v>
      </c>
      <c r="C41" s="195">
        <v>18</v>
      </c>
      <c r="D41" s="190">
        <f t="shared" si="0"/>
        <v>0.26470588235294118</v>
      </c>
      <c r="E41" s="195">
        <v>1075</v>
      </c>
      <c r="F41" s="195">
        <v>23</v>
      </c>
      <c r="G41" s="190">
        <f t="shared" si="4"/>
        <v>2.1395348837209303E-2</v>
      </c>
      <c r="H41" s="189">
        <f t="shared" si="3"/>
        <v>1143</v>
      </c>
      <c r="I41" s="195">
        <v>23227700</v>
      </c>
      <c r="J41" s="195">
        <v>467900.93</v>
      </c>
    </row>
    <row r="42" spans="1:10" x14ac:dyDescent="0.2">
      <c r="A42" s="241" t="s">
        <v>61</v>
      </c>
      <c r="B42" s="195">
        <v>0</v>
      </c>
      <c r="C42" s="195">
        <v>0</v>
      </c>
      <c r="D42" s="190" t="str">
        <f t="shared" si="0"/>
        <v/>
      </c>
      <c r="E42" s="195">
        <v>10</v>
      </c>
      <c r="F42" s="195">
        <v>3</v>
      </c>
      <c r="G42" s="190">
        <f t="shared" si="4"/>
        <v>0.3</v>
      </c>
      <c r="H42" s="189">
        <f t="shared" si="3"/>
        <v>10</v>
      </c>
      <c r="I42" s="195">
        <v>3161969</v>
      </c>
      <c r="J42" s="195">
        <v>62020</v>
      </c>
    </row>
    <row r="43" spans="1:10" x14ac:dyDescent="0.2">
      <c r="A43" s="217" t="s">
        <v>62</v>
      </c>
      <c r="B43" s="195">
        <v>3</v>
      </c>
      <c r="C43" s="195">
        <v>0</v>
      </c>
      <c r="D43" s="190">
        <f t="shared" si="0"/>
        <v>0</v>
      </c>
      <c r="E43" s="195">
        <v>10</v>
      </c>
      <c r="F43" s="195">
        <v>0</v>
      </c>
      <c r="G43" s="190">
        <f t="shared" si="4"/>
        <v>0</v>
      </c>
      <c r="H43" s="189">
        <f t="shared" si="3"/>
        <v>13</v>
      </c>
      <c r="I43" s="195">
        <v>0</v>
      </c>
      <c r="J43" s="195">
        <v>0</v>
      </c>
    </row>
    <row r="44" spans="1:10" x14ac:dyDescent="0.2">
      <c r="A44" s="217" t="s">
        <v>63</v>
      </c>
      <c r="B44" s="195">
        <v>0</v>
      </c>
      <c r="C44" s="195">
        <v>0</v>
      </c>
      <c r="D44" s="190" t="str">
        <f t="shared" si="0"/>
        <v/>
      </c>
      <c r="E44" s="195">
        <v>0</v>
      </c>
      <c r="F44" s="195">
        <v>0</v>
      </c>
      <c r="G44" s="190" t="str">
        <f t="shared" si="4"/>
        <v/>
      </c>
      <c r="H44" s="189">
        <f t="shared" si="3"/>
        <v>0</v>
      </c>
      <c r="I44" s="195">
        <v>0</v>
      </c>
      <c r="J44" s="195">
        <v>0</v>
      </c>
    </row>
    <row r="45" spans="1:10" x14ac:dyDescent="0.2">
      <c r="A45" s="241" t="s">
        <v>64</v>
      </c>
      <c r="B45" s="195">
        <v>0</v>
      </c>
      <c r="C45" s="195">
        <v>0</v>
      </c>
      <c r="D45" s="190" t="str">
        <f t="shared" si="0"/>
        <v/>
      </c>
      <c r="E45" s="195">
        <v>0</v>
      </c>
      <c r="F45" s="195">
        <v>0</v>
      </c>
      <c r="G45" s="190" t="str">
        <f t="shared" si="4"/>
        <v/>
      </c>
      <c r="H45" s="189">
        <f t="shared" si="3"/>
        <v>0</v>
      </c>
      <c r="I45" s="195"/>
      <c r="J45" s="195">
        <v>0</v>
      </c>
    </row>
    <row r="46" spans="1:10" x14ac:dyDescent="0.2">
      <c r="A46" s="241" t="s">
        <v>65</v>
      </c>
      <c r="B46" s="195">
        <v>18</v>
      </c>
      <c r="C46" s="195">
        <v>3</v>
      </c>
      <c r="D46" s="190">
        <f t="shared" si="0"/>
        <v>0.16666666666666666</v>
      </c>
      <c r="E46" s="195">
        <v>282</v>
      </c>
      <c r="F46" s="195">
        <v>21</v>
      </c>
      <c r="G46" s="190">
        <f t="shared" si="4"/>
        <v>7.4468085106382975E-2</v>
      </c>
      <c r="H46" s="189">
        <f t="shared" si="3"/>
        <v>300</v>
      </c>
      <c r="I46" s="195">
        <v>2372243</v>
      </c>
      <c r="J46" s="195">
        <v>43992</v>
      </c>
    </row>
    <row r="47" spans="1:10" x14ac:dyDescent="0.2">
      <c r="A47" s="217" t="s">
        <v>66</v>
      </c>
      <c r="B47" s="195">
        <v>42</v>
      </c>
      <c r="C47" s="195">
        <v>3</v>
      </c>
      <c r="D47" s="190">
        <f t="shared" si="0"/>
        <v>7.1428571428571425E-2</v>
      </c>
      <c r="E47" s="195">
        <v>67</v>
      </c>
      <c r="F47" s="195">
        <v>0</v>
      </c>
      <c r="G47" s="190">
        <f t="shared" si="4"/>
        <v>0</v>
      </c>
      <c r="H47" s="189">
        <f t="shared" si="3"/>
        <v>109</v>
      </c>
      <c r="I47" s="195">
        <v>75500</v>
      </c>
      <c r="J47" s="195">
        <v>1439</v>
      </c>
    </row>
    <row r="48" spans="1:10" x14ac:dyDescent="0.2">
      <c r="A48" s="241" t="s">
        <v>67</v>
      </c>
      <c r="B48" s="195">
        <v>5</v>
      </c>
      <c r="C48" s="195">
        <v>0</v>
      </c>
      <c r="D48" s="190">
        <f t="shared" si="0"/>
        <v>0</v>
      </c>
      <c r="E48" s="195">
        <v>8</v>
      </c>
      <c r="F48" s="195">
        <v>1</v>
      </c>
      <c r="G48" s="190">
        <f t="shared" si="4"/>
        <v>0.125</v>
      </c>
      <c r="H48" s="189">
        <f t="shared" si="3"/>
        <v>13</v>
      </c>
      <c r="I48" s="195">
        <v>952140</v>
      </c>
      <c r="J48" s="195">
        <v>18352</v>
      </c>
    </row>
    <row r="49" spans="1:10" x14ac:dyDescent="0.2">
      <c r="A49" s="217" t="s">
        <v>68</v>
      </c>
      <c r="B49" s="195">
        <v>5</v>
      </c>
      <c r="C49" s="195">
        <v>2</v>
      </c>
      <c r="D49" s="190">
        <f t="shared" si="0"/>
        <v>0.4</v>
      </c>
      <c r="E49" s="195">
        <v>72</v>
      </c>
      <c r="F49" s="195">
        <v>8</v>
      </c>
      <c r="G49" s="190">
        <f t="shared" si="4"/>
        <v>0.1111111111111111</v>
      </c>
      <c r="H49" s="189">
        <f t="shared" si="3"/>
        <v>77</v>
      </c>
      <c r="I49" s="195">
        <v>2265680</v>
      </c>
      <c r="J49" s="195">
        <v>27489</v>
      </c>
    </row>
    <row r="50" spans="1:10" x14ac:dyDescent="0.2">
      <c r="A50" s="217" t="s">
        <v>69</v>
      </c>
      <c r="B50" s="195">
        <v>8</v>
      </c>
      <c r="C50" s="195">
        <v>1</v>
      </c>
      <c r="D50" s="190">
        <f t="shared" si="0"/>
        <v>0.125</v>
      </c>
      <c r="E50" s="195">
        <v>33</v>
      </c>
      <c r="F50" s="195">
        <v>0</v>
      </c>
      <c r="G50" s="190">
        <f t="shared" si="4"/>
        <v>0</v>
      </c>
      <c r="H50" s="189">
        <f t="shared" si="3"/>
        <v>41</v>
      </c>
      <c r="I50" s="195">
        <v>0</v>
      </c>
      <c r="J50" s="195">
        <v>429</v>
      </c>
    </row>
    <row r="51" spans="1:10" x14ac:dyDescent="0.2">
      <c r="A51" s="217" t="s">
        <v>70</v>
      </c>
      <c r="B51" s="195">
        <v>22</v>
      </c>
      <c r="C51" s="195">
        <v>3</v>
      </c>
      <c r="D51" s="190">
        <v>3</v>
      </c>
      <c r="E51" s="195">
        <v>6</v>
      </c>
      <c r="F51" s="195">
        <v>0</v>
      </c>
      <c r="G51" s="190">
        <f t="shared" si="4"/>
        <v>0</v>
      </c>
      <c r="H51" s="189">
        <f t="shared" si="3"/>
        <v>28</v>
      </c>
      <c r="I51" s="195">
        <v>94024</v>
      </c>
      <c r="J51" s="195">
        <v>1179</v>
      </c>
    </row>
    <row r="52" spans="1:10" x14ac:dyDescent="0.2">
      <c r="A52" s="217" t="s">
        <v>71</v>
      </c>
      <c r="B52" s="195">
        <v>1</v>
      </c>
      <c r="C52" s="195">
        <v>0</v>
      </c>
      <c r="D52" s="190">
        <f t="shared" ref="D52:D73" si="5">IF(OR((B52=0),(B52="")),"",(C52/B52))</f>
        <v>0</v>
      </c>
      <c r="E52" s="195">
        <v>4</v>
      </c>
      <c r="F52" s="195">
        <v>0</v>
      </c>
      <c r="G52" s="190">
        <f t="shared" si="4"/>
        <v>0</v>
      </c>
      <c r="H52" s="189">
        <f t="shared" ref="H52:H72" si="6">(B52+E52)</f>
        <v>5</v>
      </c>
      <c r="I52" s="195">
        <v>0</v>
      </c>
      <c r="J52" s="195">
        <v>0</v>
      </c>
    </row>
    <row r="53" spans="1:10" x14ac:dyDescent="0.2">
      <c r="A53" s="241" t="s">
        <v>72</v>
      </c>
      <c r="B53" s="195">
        <v>1805</v>
      </c>
      <c r="C53" s="195">
        <v>4</v>
      </c>
      <c r="D53" s="190">
        <f t="shared" si="5"/>
        <v>2.21606648199446E-3</v>
      </c>
      <c r="E53" s="195">
        <v>3124</v>
      </c>
      <c r="F53" s="195">
        <v>72</v>
      </c>
      <c r="G53" s="190">
        <f t="shared" si="4"/>
        <v>2.3047375160051217E-2</v>
      </c>
      <c r="H53" s="189">
        <f t="shared" si="6"/>
        <v>4929</v>
      </c>
      <c r="I53" s="195">
        <v>33142649</v>
      </c>
      <c r="J53" s="195">
        <v>644024</v>
      </c>
    </row>
    <row r="54" spans="1:10" x14ac:dyDescent="0.2">
      <c r="A54" s="241" t="s">
        <v>73</v>
      </c>
      <c r="B54" s="195">
        <v>13</v>
      </c>
      <c r="C54" s="195">
        <v>0</v>
      </c>
      <c r="D54" s="190">
        <f t="shared" si="5"/>
        <v>0</v>
      </c>
      <c r="E54" s="195">
        <v>31</v>
      </c>
      <c r="F54" s="195">
        <v>1</v>
      </c>
      <c r="G54" s="190">
        <f t="shared" si="4"/>
        <v>3.2258064516129031E-2</v>
      </c>
      <c r="H54" s="189">
        <f t="shared" si="6"/>
        <v>44</v>
      </c>
      <c r="I54" s="195">
        <v>13800</v>
      </c>
      <c r="J54" s="195">
        <v>229.84</v>
      </c>
    </row>
    <row r="55" spans="1:10" x14ac:dyDescent="0.2">
      <c r="A55" s="241" t="s">
        <v>74</v>
      </c>
      <c r="B55" s="195">
        <v>287</v>
      </c>
      <c r="C55" s="195">
        <v>128</v>
      </c>
      <c r="D55" s="190">
        <f t="shared" si="5"/>
        <v>0.44599303135888502</v>
      </c>
      <c r="E55" s="195">
        <v>3918</v>
      </c>
      <c r="F55" s="195">
        <v>1081</v>
      </c>
      <c r="G55" s="190">
        <f t="shared" si="4"/>
        <v>0.27590607452782034</v>
      </c>
      <c r="H55" s="189">
        <f t="shared" si="6"/>
        <v>4205</v>
      </c>
      <c r="I55" s="195">
        <v>343258996</v>
      </c>
      <c r="J55" s="195">
        <v>7560079.46</v>
      </c>
    </row>
    <row r="56" spans="1:10" x14ac:dyDescent="0.2">
      <c r="A56" s="241" t="s">
        <v>75</v>
      </c>
      <c r="B56" s="195">
        <v>704</v>
      </c>
      <c r="C56" s="195">
        <v>2</v>
      </c>
      <c r="D56" s="190">
        <f t="shared" si="5"/>
        <v>2.840909090909091E-3</v>
      </c>
      <c r="E56" s="195">
        <v>227</v>
      </c>
      <c r="F56" s="195">
        <v>1</v>
      </c>
      <c r="G56" s="190">
        <f t="shared" si="4"/>
        <v>4.4052863436123352E-3</v>
      </c>
      <c r="H56" s="189">
        <f t="shared" si="6"/>
        <v>931</v>
      </c>
      <c r="I56" s="195">
        <v>2132565</v>
      </c>
      <c r="J56" s="195">
        <v>42269</v>
      </c>
    </row>
    <row r="57" spans="1:10" x14ac:dyDescent="0.2">
      <c r="A57" s="217" t="s">
        <v>76</v>
      </c>
      <c r="B57" s="195">
        <v>149</v>
      </c>
      <c r="C57" s="195">
        <v>14</v>
      </c>
      <c r="D57" s="190">
        <f t="shared" si="5"/>
        <v>9.3959731543624164E-2</v>
      </c>
      <c r="E57" s="195">
        <v>689</v>
      </c>
      <c r="F57" s="195">
        <v>67</v>
      </c>
      <c r="G57" s="190">
        <f t="shared" si="4"/>
        <v>9.7242380261248179E-2</v>
      </c>
      <c r="H57" s="189">
        <f t="shared" si="6"/>
        <v>838</v>
      </c>
      <c r="I57" s="195">
        <v>18338569</v>
      </c>
      <c r="J57" s="195">
        <v>421889</v>
      </c>
    </row>
    <row r="58" spans="1:10" x14ac:dyDescent="0.2">
      <c r="A58" s="217" t="s">
        <v>77</v>
      </c>
      <c r="B58" s="195">
        <v>22</v>
      </c>
      <c r="C58" s="195">
        <v>2</v>
      </c>
      <c r="D58" s="190">
        <f t="shared" si="5"/>
        <v>9.0909090909090912E-2</v>
      </c>
      <c r="E58" s="195">
        <v>205</v>
      </c>
      <c r="F58" s="195">
        <v>9</v>
      </c>
      <c r="G58" s="190">
        <f t="shared" si="4"/>
        <v>4.3902439024390241E-2</v>
      </c>
      <c r="H58" s="189">
        <f t="shared" si="6"/>
        <v>227</v>
      </c>
      <c r="I58" s="195">
        <v>2680063</v>
      </c>
      <c r="J58" s="195">
        <v>55633</v>
      </c>
    </row>
    <row r="59" spans="1:10" x14ac:dyDescent="0.2">
      <c r="A59" s="217" t="s">
        <v>78</v>
      </c>
      <c r="B59" s="195">
        <v>0</v>
      </c>
      <c r="C59" s="195">
        <v>0</v>
      </c>
      <c r="D59" s="190" t="str">
        <f t="shared" si="5"/>
        <v/>
      </c>
      <c r="E59" s="195">
        <v>47</v>
      </c>
      <c r="F59" s="195">
        <v>11</v>
      </c>
      <c r="G59" s="190">
        <f t="shared" si="4"/>
        <v>0.23404255319148937</v>
      </c>
      <c r="H59" s="189">
        <f t="shared" si="6"/>
        <v>47</v>
      </c>
      <c r="I59" s="195">
        <v>473827</v>
      </c>
      <c r="J59" s="195">
        <v>9347</v>
      </c>
    </row>
    <row r="60" spans="1:10" x14ac:dyDescent="0.2">
      <c r="A60" s="217" t="s">
        <v>79</v>
      </c>
      <c r="B60" s="195">
        <v>3</v>
      </c>
      <c r="C60" s="195">
        <v>0</v>
      </c>
      <c r="D60" s="190">
        <f t="shared" si="5"/>
        <v>0</v>
      </c>
      <c r="E60" s="195">
        <v>73</v>
      </c>
      <c r="F60" s="195">
        <v>19</v>
      </c>
      <c r="G60" s="190">
        <f t="shared" si="4"/>
        <v>0.26027397260273971</v>
      </c>
      <c r="H60" s="189">
        <f t="shared" si="6"/>
        <v>76</v>
      </c>
      <c r="I60" s="195">
        <v>11148601</v>
      </c>
      <c r="J60" s="195">
        <v>191954</v>
      </c>
    </row>
    <row r="61" spans="1:10" x14ac:dyDescent="0.2">
      <c r="A61" s="217" t="s">
        <v>80</v>
      </c>
      <c r="B61" s="195">
        <v>27</v>
      </c>
      <c r="C61" s="195">
        <v>0</v>
      </c>
      <c r="D61" s="190">
        <f t="shared" si="5"/>
        <v>0</v>
      </c>
      <c r="E61" s="195">
        <v>74</v>
      </c>
      <c r="F61" s="195">
        <v>2</v>
      </c>
      <c r="G61" s="190">
        <f t="shared" si="4"/>
        <v>2.7027027027027029E-2</v>
      </c>
      <c r="H61" s="189">
        <f t="shared" si="6"/>
        <v>101</v>
      </c>
      <c r="I61" s="195">
        <v>2081097</v>
      </c>
      <c r="J61" s="195">
        <v>54076.91</v>
      </c>
    </row>
    <row r="62" spans="1:10" x14ac:dyDescent="0.2">
      <c r="A62" s="217" t="s">
        <v>81</v>
      </c>
      <c r="B62" s="195">
        <v>0</v>
      </c>
      <c r="C62" s="195">
        <v>0</v>
      </c>
      <c r="D62" s="190" t="str">
        <f t="shared" si="5"/>
        <v/>
      </c>
      <c r="E62" s="195">
        <v>29</v>
      </c>
      <c r="F62" s="195">
        <v>0</v>
      </c>
      <c r="G62" s="190">
        <f t="shared" si="4"/>
        <v>0</v>
      </c>
      <c r="H62" s="189">
        <f t="shared" si="6"/>
        <v>29</v>
      </c>
      <c r="I62" s="195">
        <v>0</v>
      </c>
      <c r="J62" s="195">
        <v>0</v>
      </c>
    </row>
    <row r="63" spans="1:10" x14ac:dyDescent="0.2">
      <c r="A63" s="241" t="s">
        <v>82</v>
      </c>
      <c r="B63" s="195">
        <v>29</v>
      </c>
      <c r="C63" s="195">
        <v>4</v>
      </c>
      <c r="D63" s="190">
        <f t="shared" si="5"/>
        <v>0.13793103448275862</v>
      </c>
      <c r="E63" s="195">
        <v>403</v>
      </c>
      <c r="F63" s="195">
        <v>18</v>
      </c>
      <c r="G63" s="190">
        <f t="shared" si="4"/>
        <v>4.4665012406947889E-2</v>
      </c>
      <c r="H63" s="189">
        <f t="shared" si="6"/>
        <v>432</v>
      </c>
      <c r="I63" s="195">
        <v>26774900</v>
      </c>
      <c r="J63" s="195">
        <v>478948</v>
      </c>
    </row>
    <row r="64" spans="1:10" x14ac:dyDescent="0.2">
      <c r="A64" s="217" t="s">
        <v>83</v>
      </c>
      <c r="B64" s="195">
        <v>0</v>
      </c>
      <c r="C64" s="195">
        <v>0</v>
      </c>
      <c r="D64" s="190" t="str">
        <f t="shared" si="5"/>
        <v/>
      </c>
      <c r="E64" s="195">
        <v>332</v>
      </c>
      <c r="F64" s="195">
        <v>34</v>
      </c>
      <c r="G64" s="190">
        <f t="shared" si="4"/>
        <v>0.10240963855421686</v>
      </c>
      <c r="H64" s="189">
        <f t="shared" si="6"/>
        <v>332</v>
      </c>
      <c r="I64" s="195">
        <v>18665966</v>
      </c>
      <c r="J64" s="195">
        <v>344650</v>
      </c>
    </row>
    <row r="65" spans="1:10" x14ac:dyDescent="0.2">
      <c r="A65" s="217" t="s">
        <v>84</v>
      </c>
      <c r="B65" s="195">
        <v>0</v>
      </c>
      <c r="C65" s="195">
        <v>0</v>
      </c>
      <c r="D65" s="190" t="str">
        <f t="shared" si="5"/>
        <v/>
      </c>
      <c r="E65" s="195">
        <v>5</v>
      </c>
      <c r="F65" s="195">
        <v>1</v>
      </c>
      <c r="G65" s="190">
        <f t="shared" si="4"/>
        <v>0.2</v>
      </c>
      <c r="H65" s="189">
        <f t="shared" si="6"/>
        <v>5</v>
      </c>
      <c r="I65" s="195">
        <v>489236</v>
      </c>
      <c r="J65" s="195">
        <v>10833</v>
      </c>
    </row>
    <row r="66" spans="1:10" x14ac:dyDescent="0.2">
      <c r="A66" s="217" t="s">
        <v>85</v>
      </c>
      <c r="B66" s="195">
        <v>1</v>
      </c>
      <c r="C66" s="195">
        <v>0</v>
      </c>
      <c r="D66" s="190">
        <f t="shared" si="5"/>
        <v>0</v>
      </c>
      <c r="E66" s="195">
        <v>11</v>
      </c>
      <c r="F66" s="195">
        <v>0</v>
      </c>
      <c r="G66" s="190">
        <f t="shared" si="4"/>
        <v>0</v>
      </c>
      <c r="H66" s="189">
        <f t="shared" si="6"/>
        <v>12</v>
      </c>
      <c r="I66" s="195">
        <v>0</v>
      </c>
      <c r="J66" s="195">
        <v>0</v>
      </c>
    </row>
    <row r="67" spans="1:10" x14ac:dyDescent="0.2">
      <c r="A67" s="217" t="s">
        <v>86</v>
      </c>
      <c r="B67" s="195">
        <v>0</v>
      </c>
      <c r="C67" s="195">
        <v>0</v>
      </c>
      <c r="D67" s="190" t="str">
        <f t="shared" si="5"/>
        <v/>
      </c>
      <c r="E67" s="195">
        <v>4</v>
      </c>
      <c r="F67" s="195">
        <v>0</v>
      </c>
      <c r="G67" s="190">
        <f t="shared" si="4"/>
        <v>0</v>
      </c>
      <c r="H67" s="189">
        <f t="shared" si="6"/>
        <v>4</v>
      </c>
      <c r="I67" s="195">
        <v>0</v>
      </c>
      <c r="J67" s="195">
        <v>0</v>
      </c>
    </row>
    <row r="68" spans="1:10" x14ac:dyDescent="0.2">
      <c r="A68" s="241" t="s">
        <v>87</v>
      </c>
      <c r="B68" s="195">
        <v>38</v>
      </c>
      <c r="C68" s="195">
        <v>35</v>
      </c>
      <c r="D68" s="190">
        <f t="shared" si="5"/>
        <v>0.92105263157894735</v>
      </c>
      <c r="E68" s="195">
        <v>38</v>
      </c>
      <c r="F68" s="195">
        <v>35</v>
      </c>
      <c r="G68" s="190">
        <f t="shared" si="4"/>
        <v>0.92105263157894735</v>
      </c>
      <c r="H68" s="189">
        <f t="shared" si="6"/>
        <v>76</v>
      </c>
      <c r="I68" s="195">
        <v>760088</v>
      </c>
      <c r="J68" s="195">
        <v>14995.98</v>
      </c>
    </row>
    <row r="69" spans="1:10" x14ac:dyDescent="0.2">
      <c r="A69" s="241" t="s">
        <v>88</v>
      </c>
      <c r="B69" s="195">
        <v>1807</v>
      </c>
      <c r="C69" s="195">
        <v>0</v>
      </c>
      <c r="D69" s="190">
        <f t="shared" si="5"/>
        <v>0</v>
      </c>
      <c r="E69" s="195">
        <v>1096</v>
      </c>
      <c r="F69" s="195">
        <v>321</v>
      </c>
      <c r="G69" s="190">
        <f t="shared" si="4"/>
        <v>0.29288321167883213</v>
      </c>
      <c r="H69" s="189">
        <f t="shared" si="6"/>
        <v>2903</v>
      </c>
      <c r="I69" s="195">
        <v>46135377</v>
      </c>
      <c r="J69" s="195">
        <v>1088246.5</v>
      </c>
    </row>
    <row r="70" spans="1:10" x14ac:dyDescent="0.2">
      <c r="A70" s="217" t="s">
        <v>89</v>
      </c>
      <c r="B70" s="195">
        <v>0</v>
      </c>
      <c r="C70" s="195">
        <v>0</v>
      </c>
      <c r="D70" s="190" t="str">
        <f t="shared" si="5"/>
        <v/>
      </c>
      <c r="E70" s="195">
        <v>13</v>
      </c>
      <c r="F70" s="195">
        <v>1</v>
      </c>
      <c r="G70" s="190">
        <f>IF(OR((E70=0),(E70="")),"",(F70/E70))</f>
        <v>7.6923076923076927E-2</v>
      </c>
      <c r="H70" s="189">
        <f t="shared" si="6"/>
        <v>13</v>
      </c>
      <c r="I70" s="195">
        <v>0</v>
      </c>
      <c r="J70" s="195">
        <v>0</v>
      </c>
    </row>
    <row r="71" spans="1:10" x14ac:dyDescent="0.2">
      <c r="A71" s="217" t="s">
        <v>90</v>
      </c>
      <c r="B71" s="195">
        <v>1</v>
      </c>
      <c r="C71" s="195">
        <v>0</v>
      </c>
      <c r="D71" s="190">
        <f t="shared" si="5"/>
        <v>0</v>
      </c>
      <c r="E71" s="195">
        <v>4</v>
      </c>
      <c r="F71" s="195">
        <v>0</v>
      </c>
      <c r="G71" s="190">
        <f>IF(OR((E71=0),(E71="")),"",(F71/E71))</f>
        <v>0</v>
      </c>
      <c r="H71" s="189">
        <f t="shared" si="6"/>
        <v>5</v>
      </c>
      <c r="I71" s="195">
        <v>0</v>
      </c>
      <c r="J71" s="195">
        <v>0</v>
      </c>
    </row>
    <row r="72" spans="1:10" x14ac:dyDescent="0.2">
      <c r="A72" s="217" t="s">
        <v>91</v>
      </c>
      <c r="B72" s="195">
        <v>24</v>
      </c>
      <c r="C72" s="195">
        <v>0</v>
      </c>
      <c r="D72" s="190">
        <f t="shared" si="5"/>
        <v>0</v>
      </c>
      <c r="E72" s="195">
        <v>0</v>
      </c>
      <c r="F72" s="195">
        <v>0</v>
      </c>
      <c r="G72" s="190" t="str">
        <f>IF(OR((E72=0),(E72="")),"",(F72/E72))</f>
        <v/>
      </c>
      <c r="H72" s="189">
        <f t="shared" si="6"/>
        <v>24</v>
      </c>
      <c r="I72" s="195">
        <v>0</v>
      </c>
      <c r="J72" s="195">
        <v>0</v>
      </c>
    </row>
    <row r="73" spans="1:10" x14ac:dyDescent="0.2">
      <c r="A73" s="217" t="s">
        <v>92</v>
      </c>
      <c r="B73" s="192">
        <f>SUM(B4:B72)</f>
        <v>35334</v>
      </c>
      <c r="C73" s="192">
        <f>SUM(C4:C72)</f>
        <v>2433</v>
      </c>
      <c r="D73" s="190">
        <f t="shared" si="5"/>
        <v>6.885719137374767E-2</v>
      </c>
      <c r="E73" s="192">
        <f>SUM(E4:E72)</f>
        <v>60397</v>
      </c>
      <c r="F73" s="191">
        <f>SUM(F4:F72)</f>
        <v>14621</v>
      </c>
      <c r="G73" s="190">
        <f>IF(OR((E73=0),(E73="")),"",(F73/E73))</f>
        <v>0.24208156034240111</v>
      </c>
      <c r="H73" s="189">
        <f>SUM(H4:H72)</f>
        <v>95731</v>
      </c>
      <c r="I73" s="189">
        <f>SUM(I4:I72)</f>
        <v>3198135105</v>
      </c>
      <c r="J73" s="189">
        <f>SUM(J4:J72)</f>
        <v>75217943.74000001</v>
      </c>
    </row>
    <row r="74" spans="1:10" x14ac:dyDescent="0.2">
      <c r="A74" s="216"/>
      <c r="B74" s="214"/>
      <c r="C74" s="70" t="s">
        <v>93</v>
      </c>
      <c r="D74" s="215"/>
      <c r="E74" s="214"/>
      <c r="F74" s="215"/>
      <c r="G74" s="215"/>
      <c r="H74" s="214"/>
      <c r="I74" s="209"/>
      <c r="J74" s="208"/>
    </row>
    <row r="75" spans="1:10" x14ac:dyDescent="0.2">
      <c r="A75" s="209"/>
      <c r="B75" s="210"/>
      <c r="C75" s="210"/>
      <c r="D75" s="212"/>
      <c r="E75" s="211"/>
      <c r="F75" s="213"/>
      <c r="G75" s="212"/>
      <c r="H75" s="211"/>
      <c r="I75" s="211"/>
      <c r="J75" s="208"/>
    </row>
    <row r="76" spans="1:10" ht="12.75" customHeight="1" x14ac:dyDescent="0.2">
      <c r="A76" s="438" t="s">
        <v>163</v>
      </c>
      <c r="B76" s="210"/>
      <c r="C76" s="210"/>
      <c r="D76" s="210"/>
      <c r="E76" s="210"/>
      <c r="F76" s="210"/>
      <c r="G76" s="210"/>
      <c r="H76" s="210"/>
      <c r="I76" s="209"/>
      <c r="J76" s="208"/>
    </row>
    <row r="77" spans="1:10" x14ac:dyDescent="0.2">
      <c r="A77" s="439"/>
    </row>
    <row r="78" spans="1:10" x14ac:dyDescent="0.2">
      <c r="A78" s="439"/>
    </row>
    <row r="79" spans="1:10" x14ac:dyDescent="0.2">
      <c r="A79" s="439"/>
    </row>
  </sheetData>
  <mergeCells count="3">
    <mergeCell ref="B2:C4"/>
    <mergeCell ref="E2:F4"/>
    <mergeCell ref="A76:A79"/>
  </mergeCells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9"/>
  <sheetViews>
    <sheetView workbookViewId="0">
      <pane xSplit="1" ySplit="5" topLeftCell="B6" activePane="bottomRight" state="frozen"/>
      <selection activeCell="A75" sqref="A75:A78"/>
      <selection pane="topRight" activeCell="A75" sqref="A75:A78"/>
      <selection pane="bottomLeft" activeCell="A75" sqref="A75:A78"/>
      <selection pane="bottomRight" activeCell="B6" sqref="B6"/>
    </sheetView>
  </sheetViews>
  <sheetFormatPr defaultRowHeight="12.75" x14ac:dyDescent="0.2"/>
  <cols>
    <col min="1" max="1" width="15.7109375" style="84" customWidth="1"/>
    <col min="2" max="2" width="7.85546875" style="84" customWidth="1"/>
    <col min="3" max="3" width="7.7109375" style="84" customWidth="1"/>
    <col min="4" max="4" width="9.42578125" style="84" bestFit="1" customWidth="1"/>
    <col min="5" max="6" width="9.140625" style="84"/>
    <col min="7" max="7" width="8" style="84" customWidth="1"/>
    <col min="8" max="8" width="9.140625" style="84"/>
    <col min="9" max="9" width="12.5703125" style="84" customWidth="1"/>
    <col min="10" max="10" width="13.5703125" style="84" customWidth="1"/>
    <col min="11" max="16384" width="9.140625" style="84"/>
  </cols>
  <sheetData>
    <row r="1" spans="1:10" x14ac:dyDescent="0.2">
      <c r="A1" s="208"/>
      <c r="B1" s="240" t="s">
        <v>125</v>
      </c>
      <c r="C1" s="236"/>
      <c r="D1" s="236"/>
      <c r="E1" s="238"/>
      <c r="F1" s="239"/>
      <c r="G1" s="239"/>
      <c r="H1" s="238"/>
      <c r="I1" s="237"/>
      <c r="J1" s="237"/>
    </row>
    <row r="2" spans="1:10" ht="12.75" customHeight="1" x14ac:dyDescent="0.2">
      <c r="A2" s="235"/>
      <c r="B2" s="446" t="s">
        <v>137</v>
      </c>
      <c r="C2" s="447"/>
      <c r="D2" s="233" t="s">
        <v>4</v>
      </c>
      <c r="E2" s="446" t="s">
        <v>138</v>
      </c>
      <c r="F2" s="447"/>
      <c r="G2" s="234" t="s">
        <v>5</v>
      </c>
      <c r="H2" s="233" t="s">
        <v>7</v>
      </c>
      <c r="I2" s="232" t="s">
        <v>8</v>
      </c>
      <c r="J2" s="232"/>
    </row>
    <row r="3" spans="1:10" x14ac:dyDescent="0.2">
      <c r="A3" s="128" t="s">
        <v>124</v>
      </c>
      <c r="B3" s="450"/>
      <c r="C3" s="451"/>
      <c r="D3" s="231" t="s">
        <v>10</v>
      </c>
      <c r="E3" s="450"/>
      <c r="F3" s="451"/>
      <c r="G3" s="223" t="s">
        <v>10</v>
      </c>
      <c r="H3" s="229" t="s">
        <v>0</v>
      </c>
      <c r="I3" s="223" t="s">
        <v>13</v>
      </c>
      <c r="J3" s="223"/>
    </row>
    <row r="4" spans="1:10" x14ac:dyDescent="0.2">
      <c r="A4" s="230"/>
      <c r="B4" s="448"/>
      <c r="C4" s="449"/>
      <c r="D4" s="229" t="s">
        <v>139</v>
      </c>
      <c r="E4" s="448"/>
      <c r="F4" s="449"/>
      <c r="G4" s="228" t="s">
        <v>139</v>
      </c>
      <c r="H4" s="227" t="s">
        <v>10</v>
      </c>
      <c r="I4" s="223" t="s">
        <v>17</v>
      </c>
      <c r="J4" s="223" t="s">
        <v>13</v>
      </c>
    </row>
    <row r="5" spans="1:10" x14ac:dyDescent="0.2">
      <c r="A5" s="217" t="s">
        <v>19</v>
      </c>
      <c r="B5" s="226" t="s">
        <v>118</v>
      </c>
      <c r="C5" s="226" t="s">
        <v>21</v>
      </c>
      <c r="D5" s="224" t="s">
        <v>21</v>
      </c>
      <c r="E5" s="226" t="s">
        <v>118</v>
      </c>
      <c r="F5" s="226" t="s">
        <v>21</v>
      </c>
      <c r="G5" s="225" t="s">
        <v>21</v>
      </c>
      <c r="H5" s="224" t="s">
        <v>139</v>
      </c>
      <c r="I5" s="222" t="s">
        <v>23</v>
      </c>
      <c r="J5" s="223" t="s">
        <v>117</v>
      </c>
    </row>
    <row r="6" spans="1:10" x14ac:dyDescent="0.2">
      <c r="A6" s="219" t="s">
        <v>25</v>
      </c>
      <c r="B6" s="195">
        <v>40</v>
      </c>
      <c r="C6" s="195">
        <v>8</v>
      </c>
      <c r="D6" s="190">
        <f t="shared" ref="D6:D50" si="0">IF(OR((B6=0),(B6="")),"",(C6/B6))</f>
        <v>0.2</v>
      </c>
      <c r="E6" s="195">
        <v>21</v>
      </c>
      <c r="F6" s="195">
        <v>1</v>
      </c>
      <c r="G6" s="190">
        <f t="shared" ref="G6:G37" si="1">IF(OR((E6=0),(E6="")),"",(F6/E6))</f>
        <v>4.7619047619047616E-2</v>
      </c>
      <c r="H6" s="189">
        <f t="shared" ref="H6:H37" si="2">(B6+E6)</f>
        <v>61</v>
      </c>
      <c r="I6" s="195">
        <v>2084620</v>
      </c>
      <c r="J6" s="195">
        <v>64476</v>
      </c>
    </row>
    <row r="7" spans="1:10" x14ac:dyDescent="0.2">
      <c r="A7" s="217" t="s">
        <v>26</v>
      </c>
      <c r="B7" s="195">
        <v>0</v>
      </c>
      <c r="C7" s="195">
        <v>0</v>
      </c>
      <c r="D7" s="190" t="str">
        <f t="shared" si="0"/>
        <v/>
      </c>
      <c r="E7" s="195">
        <v>3</v>
      </c>
      <c r="F7" s="195">
        <v>3</v>
      </c>
      <c r="G7" s="190">
        <f t="shared" si="1"/>
        <v>1</v>
      </c>
      <c r="H7" s="189">
        <f t="shared" si="2"/>
        <v>3</v>
      </c>
      <c r="I7" s="195">
        <v>0</v>
      </c>
      <c r="J7" s="195">
        <v>0</v>
      </c>
    </row>
    <row r="8" spans="1:10" x14ac:dyDescent="0.2">
      <c r="A8" s="217" t="s">
        <v>27</v>
      </c>
      <c r="B8" s="195">
        <v>49</v>
      </c>
      <c r="C8" s="195">
        <v>0</v>
      </c>
      <c r="D8" s="190">
        <f t="shared" si="0"/>
        <v>0</v>
      </c>
      <c r="E8" s="195">
        <v>32</v>
      </c>
      <c r="F8" s="195">
        <v>0</v>
      </c>
      <c r="G8" s="190">
        <f t="shared" si="1"/>
        <v>0</v>
      </c>
      <c r="H8" s="189">
        <f t="shared" si="2"/>
        <v>81</v>
      </c>
      <c r="I8" s="195">
        <v>0</v>
      </c>
      <c r="J8" s="195">
        <v>0</v>
      </c>
    </row>
    <row r="9" spans="1:10" x14ac:dyDescent="0.2">
      <c r="A9" s="217" t="s">
        <v>28</v>
      </c>
      <c r="B9" s="195">
        <v>0</v>
      </c>
      <c r="C9" s="195">
        <v>0</v>
      </c>
      <c r="D9" s="190" t="str">
        <f t="shared" si="0"/>
        <v/>
      </c>
      <c r="E9" s="195">
        <v>8</v>
      </c>
      <c r="F9" s="195">
        <v>0</v>
      </c>
      <c r="G9" s="190">
        <f t="shared" si="1"/>
        <v>0</v>
      </c>
      <c r="H9" s="189">
        <f t="shared" si="2"/>
        <v>8</v>
      </c>
      <c r="I9" s="195">
        <v>0</v>
      </c>
      <c r="J9" s="195">
        <v>0</v>
      </c>
    </row>
    <row r="10" spans="1:10" x14ac:dyDescent="0.2">
      <c r="A10" s="217" t="s">
        <v>29</v>
      </c>
      <c r="B10" s="195">
        <v>568</v>
      </c>
      <c r="C10" s="195">
        <v>149</v>
      </c>
      <c r="D10" s="190">
        <f t="shared" si="0"/>
        <v>0.26232394366197181</v>
      </c>
      <c r="E10" s="195">
        <v>454</v>
      </c>
      <c r="F10" s="195">
        <v>93</v>
      </c>
      <c r="G10" s="190">
        <f t="shared" si="1"/>
        <v>0.20484581497797358</v>
      </c>
      <c r="H10" s="189">
        <f t="shared" si="2"/>
        <v>1022</v>
      </c>
      <c r="I10" s="195">
        <v>42490120</v>
      </c>
      <c r="J10" s="195">
        <v>847042.88</v>
      </c>
    </row>
    <row r="11" spans="1:10" x14ac:dyDescent="0.2">
      <c r="A11" s="217" t="s">
        <v>30</v>
      </c>
      <c r="B11" s="195">
        <v>11543</v>
      </c>
      <c r="C11" s="195">
        <v>952</v>
      </c>
      <c r="D11" s="190">
        <f t="shared" si="0"/>
        <v>8.247422680412371E-2</v>
      </c>
      <c r="E11" s="195">
        <v>17576</v>
      </c>
      <c r="F11" s="195">
        <v>1193</v>
      </c>
      <c r="G11" s="190">
        <f t="shared" si="1"/>
        <v>6.7876649977241688E-2</v>
      </c>
      <c r="H11" s="189">
        <f t="shared" si="2"/>
        <v>29119</v>
      </c>
      <c r="I11" s="195">
        <v>227353547</v>
      </c>
      <c r="J11" s="195">
        <v>5501747</v>
      </c>
    </row>
    <row r="12" spans="1:10" x14ac:dyDescent="0.2">
      <c r="A12" s="217" t="s">
        <v>31</v>
      </c>
      <c r="B12" s="195">
        <v>0</v>
      </c>
      <c r="C12" s="195">
        <v>0</v>
      </c>
      <c r="D12" s="190" t="str">
        <f t="shared" si="0"/>
        <v/>
      </c>
      <c r="E12" s="195">
        <v>0</v>
      </c>
      <c r="F12" s="195">
        <v>0</v>
      </c>
      <c r="G12" s="190" t="str">
        <f t="shared" si="1"/>
        <v/>
      </c>
      <c r="H12" s="189">
        <f t="shared" si="2"/>
        <v>0</v>
      </c>
      <c r="I12" s="195">
        <v>0</v>
      </c>
      <c r="J12" s="195">
        <v>0</v>
      </c>
    </row>
    <row r="13" spans="1:10" x14ac:dyDescent="0.2">
      <c r="A13" s="217" t="s">
        <v>32</v>
      </c>
      <c r="B13" s="195">
        <v>30</v>
      </c>
      <c r="C13" s="195">
        <v>4</v>
      </c>
      <c r="D13" s="190">
        <f t="shared" si="0"/>
        <v>0.13333333333333333</v>
      </c>
      <c r="E13" s="195">
        <v>322</v>
      </c>
      <c r="F13" s="195">
        <v>32</v>
      </c>
      <c r="G13" s="190">
        <f t="shared" si="1"/>
        <v>9.9378881987577633E-2</v>
      </c>
      <c r="H13" s="189">
        <f t="shared" si="2"/>
        <v>352</v>
      </c>
      <c r="I13" s="195">
        <v>55722348</v>
      </c>
      <c r="J13" s="221">
        <v>891820.12</v>
      </c>
    </row>
    <row r="14" spans="1:10" x14ac:dyDescent="0.2">
      <c r="A14" s="217" t="s">
        <v>33</v>
      </c>
      <c r="B14" s="195">
        <v>5</v>
      </c>
      <c r="C14" s="195">
        <v>0</v>
      </c>
      <c r="D14" s="190">
        <f t="shared" si="0"/>
        <v>0</v>
      </c>
      <c r="E14" s="195">
        <v>44</v>
      </c>
      <c r="F14" s="195">
        <v>8</v>
      </c>
      <c r="G14" s="190">
        <f t="shared" si="1"/>
        <v>0.18181818181818182</v>
      </c>
      <c r="H14" s="189">
        <f t="shared" si="2"/>
        <v>49</v>
      </c>
      <c r="I14" s="195">
        <v>1846300</v>
      </c>
      <c r="J14" s="195">
        <v>43033</v>
      </c>
    </row>
    <row r="15" spans="1:10" x14ac:dyDescent="0.2">
      <c r="A15" s="217" t="s">
        <v>34</v>
      </c>
      <c r="B15" s="195">
        <v>12</v>
      </c>
      <c r="C15" s="195">
        <v>3</v>
      </c>
      <c r="D15" s="190">
        <f t="shared" si="0"/>
        <v>0.25</v>
      </c>
      <c r="E15" s="195">
        <v>7</v>
      </c>
      <c r="F15" s="195">
        <v>0</v>
      </c>
      <c r="G15" s="190">
        <f t="shared" si="1"/>
        <v>0</v>
      </c>
      <c r="H15" s="189">
        <f t="shared" si="2"/>
        <v>19</v>
      </c>
      <c r="I15" s="195">
        <v>0</v>
      </c>
      <c r="J15" s="195">
        <v>0</v>
      </c>
    </row>
    <row r="16" spans="1:10" x14ac:dyDescent="0.2">
      <c r="A16" s="217" t="s">
        <v>35</v>
      </c>
      <c r="B16" s="195">
        <v>10</v>
      </c>
      <c r="C16" s="195">
        <v>4</v>
      </c>
      <c r="D16" s="190">
        <f t="shared" si="0"/>
        <v>0.4</v>
      </c>
      <c r="E16" s="195">
        <v>44</v>
      </c>
      <c r="F16" s="195">
        <v>3</v>
      </c>
      <c r="G16" s="190">
        <f t="shared" si="1"/>
        <v>6.8181818181818177E-2</v>
      </c>
      <c r="H16" s="189">
        <f t="shared" si="2"/>
        <v>54</v>
      </c>
      <c r="I16" s="195">
        <v>1955305</v>
      </c>
      <c r="J16" s="195">
        <v>26455.89</v>
      </c>
    </row>
    <row r="17" spans="1:10" x14ac:dyDescent="0.2">
      <c r="A17" s="217" t="s">
        <v>36</v>
      </c>
      <c r="B17" s="195">
        <v>2</v>
      </c>
      <c r="C17" s="195">
        <v>0</v>
      </c>
      <c r="D17" s="190">
        <f t="shared" si="0"/>
        <v>0</v>
      </c>
      <c r="E17" s="195">
        <v>0</v>
      </c>
      <c r="F17" s="195">
        <v>0</v>
      </c>
      <c r="G17" s="190" t="str">
        <f t="shared" si="1"/>
        <v/>
      </c>
      <c r="H17" s="189">
        <f t="shared" si="2"/>
        <v>2</v>
      </c>
      <c r="I17" s="195">
        <v>0</v>
      </c>
      <c r="J17" s="195">
        <v>0</v>
      </c>
    </row>
    <row r="18" spans="1:10" x14ac:dyDescent="0.2">
      <c r="A18" s="217" t="s">
        <v>37</v>
      </c>
      <c r="B18" s="195">
        <v>4847</v>
      </c>
      <c r="C18" s="195">
        <v>528</v>
      </c>
      <c r="D18" s="190">
        <f t="shared" si="0"/>
        <v>0.10893336084175778</v>
      </c>
      <c r="E18" s="195">
        <v>29072</v>
      </c>
      <c r="F18" s="195">
        <v>12662</v>
      </c>
      <c r="G18" s="190">
        <f t="shared" si="1"/>
        <v>0.43553935057787563</v>
      </c>
      <c r="H18" s="189">
        <f t="shared" si="2"/>
        <v>33919</v>
      </c>
      <c r="I18" s="195">
        <v>2669268273</v>
      </c>
      <c r="J18" s="195">
        <v>62897313</v>
      </c>
    </row>
    <row r="19" spans="1:10" x14ac:dyDescent="0.2">
      <c r="A19" s="217" t="s">
        <v>38</v>
      </c>
      <c r="B19" s="195">
        <v>35</v>
      </c>
      <c r="C19" s="195">
        <v>11</v>
      </c>
      <c r="D19" s="190">
        <f t="shared" si="0"/>
        <v>0.31428571428571428</v>
      </c>
      <c r="E19" s="195">
        <v>19</v>
      </c>
      <c r="F19" s="195">
        <v>0</v>
      </c>
      <c r="G19" s="190">
        <f t="shared" si="1"/>
        <v>0</v>
      </c>
      <c r="H19" s="189">
        <f t="shared" si="2"/>
        <v>54</v>
      </c>
      <c r="I19" s="195">
        <v>277526</v>
      </c>
      <c r="J19" s="195">
        <v>0</v>
      </c>
    </row>
    <row r="20" spans="1:10" x14ac:dyDescent="0.2">
      <c r="A20" s="217" t="s">
        <v>39</v>
      </c>
      <c r="B20" s="195">
        <v>7</v>
      </c>
      <c r="C20" s="195">
        <v>1</v>
      </c>
      <c r="D20" s="190">
        <f t="shared" si="0"/>
        <v>0.14285714285714285</v>
      </c>
      <c r="E20" s="195">
        <v>7</v>
      </c>
      <c r="F20" s="195">
        <v>1</v>
      </c>
      <c r="G20" s="190">
        <f t="shared" si="1"/>
        <v>0.14285714285714285</v>
      </c>
      <c r="H20" s="189">
        <f t="shared" si="2"/>
        <v>14</v>
      </c>
      <c r="I20" s="195">
        <v>244900</v>
      </c>
      <c r="J20" s="195">
        <v>5266.08</v>
      </c>
    </row>
    <row r="21" spans="1:10" s="220" customFormat="1" x14ac:dyDescent="0.2">
      <c r="A21" s="217" t="s">
        <v>40</v>
      </c>
      <c r="B21" s="218">
        <v>2225</v>
      </c>
      <c r="C21" s="218">
        <v>1</v>
      </c>
      <c r="D21" s="190">
        <f t="shared" si="0"/>
        <v>4.4943820224719103E-4</v>
      </c>
      <c r="E21" s="218">
        <v>618</v>
      </c>
      <c r="F21" s="218">
        <v>9</v>
      </c>
      <c r="G21" s="190">
        <f t="shared" si="1"/>
        <v>1.4563106796116505E-2</v>
      </c>
      <c r="H21" s="189">
        <f t="shared" si="2"/>
        <v>2843</v>
      </c>
      <c r="I21" s="218">
        <v>4238080</v>
      </c>
      <c r="J21" s="218">
        <v>79577.64</v>
      </c>
    </row>
    <row r="22" spans="1:10" x14ac:dyDescent="0.2">
      <c r="A22" s="217" t="s">
        <v>41</v>
      </c>
      <c r="B22" s="195">
        <v>5</v>
      </c>
      <c r="C22" s="195">
        <v>0</v>
      </c>
      <c r="D22" s="190">
        <f t="shared" si="0"/>
        <v>0</v>
      </c>
      <c r="E22" s="195">
        <v>75</v>
      </c>
      <c r="F22" s="195">
        <v>0</v>
      </c>
      <c r="G22" s="190">
        <f t="shared" si="1"/>
        <v>0</v>
      </c>
      <c r="H22" s="189">
        <f t="shared" si="2"/>
        <v>80</v>
      </c>
      <c r="I22" s="195">
        <v>0</v>
      </c>
      <c r="J22" s="195">
        <v>0</v>
      </c>
    </row>
    <row r="23" spans="1:10" x14ac:dyDescent="0.2">
      <c r="A23" s="217" t="s">
        <v>42</v>
      </c>
      <c r="B23" s="195">
        <v>20</v>
      </c>
      <c r="C23" s="195">
        <v>3</v>
      </c>
      <c r="D23" s="190">
        <f t="shared" si="0"/>
        <v>0.15</v>
      </c>
      <c r="E23" s="195">
        <v>17</v>
      </c>
      <c r="F23" s="195">
        <v>1</v>
      </c>
      <c r="G23" s="190">
        <f t="shared" si="1"/>
        <v>5.8823529411764705E-2</v>
      </c>
      <c r="H23" s="189">
        <f t="shared" si="2"/>
        <v>37</v>
      </c>
      <c r="I23" s="195">
        <v>346291</v>
      </c>
      <c r="J23" s="195">
        <v>5284.87</v>
      </c>
    </row>
    <row r="24" spans="1:10" x14ac:dyDescent="0.2">
      <c r="A24" s="217" t="s">
        <v>43</v>
      </c>
      <c r="B24" s="195">
        <v>5</v>
      </c>
      <c r="C24" s="195">
        <v>0</v>
      </c>
      <c r="D24" s="190">
        <f t="shared" si="0"/>
        <v>0</v>
      </c>
      <c r="E24" s="195">
        <v>0</v>
      </c>
      <c r="F24" s="195">
        <v>0</v>
      </c>
      <c r="G24" s="190" t="str">
        <f t="shared" si="1"/>
        <v/>
      </c>
      <c r="H24" s="189">
        <f t="shared" si="2"/>
        <v>5</v>
      </c>
      <c r="I24" s="195">
        <v>0</v>
      </c>
      <c r="J24" s="195">
        <v>0</v>
      </c>
    </row>
    <row r="25" spans="1:10" x14ac:dyDescent="0.2">
      <c r="A25" s="217" t="s">
        <v>44</v>
      </c>
      <c r="B25" s="195">
        <v>0</v>
      </c>
      <c r="C25" s="195">
        <v>0</v>
      </c>
      <c r="D25" s="190" t="str">
        <f t="shared" si="0"/>
        <v/>
      </c>
      <c r="E25" s="195">
        <v>0</v>
      </c>
      <c r="F25" s="195">
        <v>0</v>
      </c>
      <c r="G25" s="190" t="str">
        <f t="shared" si="1"/>
        <v/>
      </c>
      <c r="H25" s="189">
        <f t="shared" si="2"/>
        <v>0</v>
      </c>
      <c r="I25" s="195">
        <v>0</v>
      </c>
      <c r="J25" s="195">
        <v>0</v>
      </c>
    </row>
    <row r="26" spans="1:10" x14ac:dyDescent="0.2">
      <c r="A26" s="217" t="s">
        <v>45</v>
      </c>
      <c r="B26" s="195">
        <v>2</v>
      </c>
      <c r="C26" s="195">
        <v>0</v>
      </c>
      <c r="D26" s="190">
        <f t="shared" si="0"/>
        <v>0</v>
      </c>
      <c r="E26" s="195">
        <v>0</v>
      </c>
      <c r="F26" s="195">
        <v>0</v>
      </c>
      <c r="G26" s="190" t="str">
        <f t="shared" si="1"/>
        <v/>
      </c>
      <c r="H26" s="189">
        <f t="shared" si="2"/>
        <v>2</v>
      </c>
      <c r="I26" s="195">
        <v>0</v>
      </c>
      <c r="J26" s="195">
        <v>0</v>
      </c>
    </row>
    <row r="27" spans="1:10" x14ac:dyDescent="0.2">
      <c r="A27" s="217" t="s">
        <v>46</v>
      </c>
      <c r="B27" s="195">
        <v>1</v>
      </c>
      <c r="C27" s="195">
        <v>1</v>
      </c>
      <c r="D27" s="190">
        <f t="shared" si="0"/>
        <v>1</v>
      </c>
      <c r="E27" s="195">
        <v>6</v>
      </c>
      <c r="F27" s="195">
        <v>0</v>
      </c>
      <c r="G27" s="190">
        <f t="shared" si="1"/>
        <v>0</v>
      </c>
      <c r="H27" s="189">
        <f t="shared" si="2"/>
        <v>7</v>
      </c>
      <c r="I27" s="195">
        <v>709369</v>
      </c>
      <c r="J27" s="195">
        <v>16402.95</v>
      </c>
    </row>
    <row r="28" spans="1:10" x14ac:dyDescent="0.2">
      <c r="A28" s="217" t="s">
        <v>47</v>
      </c>
      <c r="B28" s="195">
        <v>0</v>
      </c>
      <c r="C28" s="195">
        <v>0</v>
      </c>
      <c r="D28" s="190" t="str">
        <f t="shared" si="0"/>
        <v/>
      </c>
      <c r="E28" s="195">
        <v>8</v>
      </c>
      <c r="F28" s="195">
        <v>0</v>
      </c>
      <c r="G28" s="190">
        <f t="shared" si="1"/>
        <v>0</v>
      </c>
      <c r="H28" s="189">
        <f t="shared" si="2"/>
        <v>8</v>
      </c>
      <c r="I28" s="195">
        <v>0</v>
      </c>
      <c r="J28" s="195">
        <v>0</v>
      </c>
    </row>
    <row r="29" spans="1:10" x14ac:dyDescent="0.2">
      <c r="A29" s="217" t="s">
        <v>48</v>
      </c>
      <c r="B29" s="195">
        <v>1</v>
      </c>
      <c r="C29" s="195">
        <v>1</v>
      </c>
      <c r="D29" s="190">
        <f t="shared" si="0"/>
        <v>1</v>
      </c>
      <c r="E29" s="195">
        <v>1</v>
      </c>
      <c r="F29" s="195">
        <v>0</v>
      </c>
      <c r="G29" s="190">
        <f t="shared" si="1"/>
        <v>0</v>
      </c>
      <c r="H29" s="189">
        <f t="shared" si="2"/>
        <v>2</v>
      </c>
      <c r="I29" s="195">
        <v>25000</v>
      </c>
      <c r="J29" s="195">
        <v>466.81</v>
      </c>
    </row>
    <row r="30" spans="1:10" x14ac:dyDescent="0.2">
      <c r="A30" s="217" t="s">
        <v>49</v>
      </c>
      <c r="B30" s="195">
        <v>0</v>
      </c>
      <c r="C30" s="195">
        <v>0</v>
      </c>
      <c r="D30" s="190" t="str">
        <f t="shared" si="0"/>
        <v/>
      </c>
      <c r="E30" s="195">
        <v>0</v>
      </c>
      <c r="F30" s="195">
        <v>0</v>
      </c>
      <c r="G30" s="190" t="str">
        <f t="shared" si="1"/>
        <v/>
      </c>
      <c r="H30" s="189">
        <f t="shared" si="2"/>
        <v>0</v>
      </c>
      <c r="I30" s="195">
        <v>0</v>
      </c>
      <c r="J30" s="195">
        <v>0</v>
      </c>
    </row>
    <row r="31" spans="1:10" x14ac:dyDescent="0.2">
      <c r="A31" s="217" t="s">
        <v>50</v>
      </c>
      <c r="B31" s="195">
        <v>0</v>
      </c>
      <c r="C31" s="195">
        <v>0</v>
      </c>
      <c r="D31" s="190" t="str">
        <f t="shared" si="0"/>
        <v/>
      </c>
      <c r="E31" s="195">
        <v>37</v>
      </c>
      <c r="F31" s="195">
        <v>35</v>
      </c>
      <c r="G31" s="190">
        <f t="shared" si="1"/>
        <v>0.94594594594594594</v>
      </c>
      <c r="H31" s="189">
        <f t="shared" si="2"/>
        <v>37</v>
      </c>
      <c r="I31" s="195">
        <v>12427030</v>
      </c>
      <c r="J31" s="195">
        <v>111843.27</v>
      </c>
    </row>
    <row r="32" spans="1:10" x14ac:dyDescent="0.2">
      <c r="A32" s="217" t="s">
        <v>51</v>
      </c>
      <c r="B32" s="195">
        <v>47</v>
      </c>
      <c r="C32" s="195">
        <v>0</v>
      </c>
      <c r="D32" s="190">
        <f t="shared" si="0"/>
        <v>0</v>
      </c>
      <c r="E32" s="195">
        <v>49</v>
      </c>
      <c r="F32" s="195">
        <v>4</v>
      </c>
      <c r="G32" s="190">
        <f t="shared" si="1"/>
        <v>8.1632653061224483E-2</v>
      </c>
      <c r="H32" s="189">
        <f t="shared" si="2"/>
        <v>96</v>
      </c>
      <c r="I32" s="195">
        <v>1850000</v>
      </c>
      <c r="J32" s="195">
        <v>39711.35</v>
      </c>
    </row>
    <row r="33" spans="1:10" x14ac:dyDescent="0.2">
      <c r="A33" s="217" t="s">
        <v>52</v>
      </c>
      <c r="B33" s="195">
        <v>0</v>
      </c>
      <c r="C33" s="195">
        <v>0</v>
      </c>
      <c r="D33" s="190" t="str">
        <f t="shared" si="0"/>
        <v/>
      </c>
      <c r="E33" s="195">
        <v>7</v>
      </c>
      <c r="F33" s="195">
        <v>2</v>
      </c>
      <c r="G33" s="190">
        <f t="shared" si="1"/>
        <v>0.2857142857142857</v>
      </c>
      <c r="H33" s="189">
        <f t="shared" si="2"/>
        <v>7</v>
      </c>
      <c r="I33" s="195">
        <v>1836399</v>
      </c>
      <c r="J33" s="195">
        <v>45160.72</v>
      </c>
    </row>
    <row r="34" spans="1:10" x14ac:dyDescent="0.2">
      <c r="A34" s="217" t="s">
        <v>53</v>
      </c>
      <c r="B34" s="195">
        <v>1974</v>
      </c>
      <c r="C34" s="195">
        <v>0</v>
      </c>
      <c r="D34" s="190">
        <f t="shared" si="0"/>
        <v>0</v>
      </c>
      <c r="E34" s="195">
        <v>2231</v>
      </c>
      <c r="F34" s="195">
        <v>128</v>
      </c>
      <c r="G34" s="190">
        <f t="shared" si="1"/>
        <v>5.7373375168086063E-2</v>
      </c>
      <c r="H34" s="189">
        <f t="shared" si="2"/>
        <v>4205</v>
      </c>
      <c r="I34" s="195">
        <v>39279444</v>
      </c>
      <c r="J34" s="195">
        <v>941838.27</v>
      </c>
    </row>
    <row r="35" spans="1:10" x14ac:dyDescent="0.2">
      <c r="A35" s="217" t="s">
        <v>54</v>
      </c>
      <c r="B35" s="195">
        <v>58</v>
      </c>
      <c r="C35" s="195">
        <v>58</v>
      </c>
      <c r="D35" s="190">
        <f t="shared" si="0"/>
        <v>1</v>
      </c>
      <c r="E35" s="195">
        <v>0</v>
      </c>
      <c r="F35" s="195">
        <v>0</v>
      </c>
      <c r="G35" s="190" t="str">
        <f t="shared" si="1"/>
        <v/>
      </c>
      <c r="H35" s="189">
        <f t="shared" si="2"/>
        <v>58</v>
      </c>
      <c r="I35" s="195">
        <v>1525877</v>
      </c>
      <c r="J35" s="195">
        <v>28109.7</v>
      </c>
    </row>
    <row r="36" spans="1:10" x14ac:dyDescent="0.2">
      <c r="A36" s="219" t="s">
        <v>55</v>
      </c>
      <c r="B36" s="195">
        <v>35</v>
      </c>
      <c r="C36" s="195">
        <v>5</v>
      </c>
      <c r="D36" s="190">
        <f t="shared" si="0"/>
        <v>0.14285714285714285</v>
      </c>
      <c r="E36" s="195">
        <v>58</v>
      </c>
      <c r="F36" s="195">
        <v>2</v>
      </c>
      <c r="G36" s="190">
        <f t="shared" si="1"/>
        <v>3.4482758620689655E-2</v>
      </c>
      <c r="H36" s="189">
        <f t="shared" si="2"/>
        <v>93</v>
      </c>
      <c r="I36" s="195">
        <v>1836550</v>
      </c>
      <c r="J36" s="195">
        <v>31883.439999999999</v>
      </c>
    </row>
    <row r="37" spans="1:10" x14ac:dyDescent="0.2">
      <c r="A37" s="219" t="s">
        <v>56</v>
      </c>
      <c r="B37" s="195">
        <v>0</v>
      </c>
      <c r="C37" s="195">
        <v>0</v>
      </c>
      <c r="D37" s="190" t="str">
        <f t="shared" si="0"/>
        <v/>
      </c>
      <c r="E37" s="195">
        <v>16</v>
      </c>
      <c r="F37" s="195">
        <v>0</v>
      </c>
      <c r="G37" s="190">
        <f t="shared" si="1"/>
        <v>0</v>
      </c>
      <c r="H37" s="189">
        <f t="shared" si="2"/>
        <v>16</v>
      </c>
      <c r="I37" s="195">
        <v>0</v>
      </c>
      <c r="J37" s="195">
        <v>0</v>
      </c>
    </row>
    <row r="38" spans="1:10" x14ac:dyDescent="0.2">
      <c r="A38" s="217" t="s">
        <v>57</v>
      </c>
      <c r="B38" s="195">
        <v>23</v>
      </c>
      <c r="C38" s="218">
        <v>16</v>
      </c>
      <c r="D38" s="190">
        <f t="shared" si="0"/>
        <v>0.69565217391304346</v>
      </c>
      <c r="E38" s="195">
        <v>23</v>
      </c>
      <c r="F38" s="195">
        <v>16</v>
      </c>
      <c r="G38" s="190">
        <f t="shared" ref="G38:G69" si="3">IF(OR((E38=0),(E38="")),"",(F38/E38))</f>
        <v>0.69565217391304346</v>
      </c>
      <c r="H38" s="189">
        <f t="shared" ref="H38:H72" si="4">(B38+E38)</f>
        <v>46</v>
      </c>
      <c r="I38" s="195">
        <v>679254</v>
      </c>
      <c r="J38" s="195">
        <v>6793</v>
      </c>
    </row>
    <row r="39" spans="1:10" x14ac:dyDescent="0.2">
      <c r="A39" s="217" t="s">
        <v>58</v>
      </c>
      <c r="B39" s="195">
        <v>0</v>
      </c>
      <c r="C39" s="195">
        <v>0</v>
      </c>
      <c r="D39" s="190" t="str">
        <f t="shared" si="0"/>
        <v/>
      </c>
      <c r="E39" s="195">
        <v>0</v>
      </c>
      <c r="F39" s="195">
        <v>0</v>
      </c>
      <c r="G39" s="190" t="str">
        <f t="shared" si="3"/>
        <v/>
      </c>
      <c r="H39" s="189">
        <f t="shared" si="4"/>
        <v>0</v>
      </c>
      <c r="I39" s="195">
        <v>0</v>
      </c>
      <c r="J39" s="195">
        <v>0</v>
      </c>
    </row>
    <row r="40" spans="1:10" x14ac:dyDescent="0.2">
      <c r="A40" s="217" t="s">
        <v>59</v>
      </c>
      <c r="B40" s="195">
        <v>5</v>
      </c>
      <c r="C40" s="195">
        <v>0</v>
      </c>
      <c r="D40" s="190">
        <f t="shared" si="0"/>
        <v>0</v>
      </c>
      <c r="E40" s="195">
        <v>34</v>
      </c>
      <c r="F40" s="195">
        <v>2</v>
      </c>
      <c r="G40" s="190">
        <f t="shared" si="3"/>
        <v>5.8823529411764705E-2</v>
      </c>
      <c r="H40" s="189">
        <f t="shared" si="4"/>
        <v>39</v>
      </c>
      <c r="I40" s="195">
        <v>418971</v>
      </c>
      <c r="J40" s="195">
        <v>8099.93</v>
      </c>
    </row>
    <row r="41" spans="1:10" x14ac:dyDescent="0.2">
      <c r="A41" s="217" t="s">
        <v>60</v>
      </c>
      <c r="B41" s="195">
        <v>86</v>
      </c>
      <c r="C41" s="195">
        <v>49</v>
      </c>
      <c r="D41" s="190">
        <f t="shared" si="0"/>
        <v>0.56976744186046513</v>
      </c>
      <c r="E41" s="195">
        <v>610</v>
      </c>
      <c r="F41" s="195">
        <v>60</v>
      </c>
      <c r="G41" s="190">
        <f t="shared" si="3"/>
        <v>9.8360655737704916E-2</v>
      </c>
      <c r="H41" s="189">
        <f t="shared" si="4"/>
        <v>696</v>
      </c>
      <c r="I41" s="195">
        <v>43124530</v>
      </c>
      <c r="J41" s="195">
        <v>834205.24</v>
      </c>
    </row>
    <row r="42" spans="1:10" x14ac:dyDescent="0.2">
      <c r="A42" s="217" t="s">
        <v>61</v>
      </c>
      <c r="B42" s="195">
        <v>1</v>
      </c>
      <c r="C42" s="195">
        <v>0</v>
      </c>
      <c r="D42" s="190">
        <f t="shared" si="0"/>
        <v>0</v>
      </c>
      <c r="E42" s="195">
        <v>25</v>
      </c>
      <c r="F42" s="195">
        <v>1</v>
      </c>
      <c r="G42" s="190">
        <f t="shared" si="3"/>
        <v>0.04</v>
      </c>
      <c r="H42" s="189">
        <f t="shared" si="4"/>
        <v>26</v>
      </c>
      <c r="I42" s="195">
        <v>28680</v>
      </c>
      <c r="J42" s="195">
        <v>527.28</v>
      </c>
    </row>
    <row r="43" spans="1:10" x14ac:dyDescent="0.2">
      <c r="A43" s="217" t="s">
        <v>62</v>
      </c>
      <c r="B43" s="195">
        <v>0</v>
      </c>
      <c r="C43" s="195">
        <v>0</v>
      </c>
      <c r="D43" s="190" t="str">
        <f t="shared" si="0"/>
        <v/>
      </c>
      <c r="E43" s="195">
        <v>2</v>
      </c>
      <c r="F43" s="195">
        <v>0</v>
      </c>
      <c r="G43" s="190">
        <f t="shared" si="3"/>
        <v>0</v>
      </c>
      <c r="H43" s="189">
        <f t="shared" si="4"/>
        <v>2</v>
      </c>
      <c r="I43" s="195">
        <v>0</v>
      </c>
      <c r="J43" s="195">
        <v>0</v>
      </c>
    </row>
    <row r="44" spans="1:10" x14ac:dyDescent="0.2">
      <c r="A44" s="217" t="s">
        <v>63</v>
      </c>
      <c r="B44" s="195">
        <v>0</v>
      </c>
      <c r="C44" s="195">
        <v>0</v>
      </c>
      <c r="D44" s="190" t="str">
        <f t="shared" si="0"/>
        <v/>
      </c>
      <c r="E44" s="195">
        <v>0</v>
      </c>
      <c r="F44" s="195">
        <v>0</v>
      </c>
      <c r="G44" s="190" t="str">
        <f t="shared" si="3"/>
        <v/>
      </c>
      <c r="H44" s="189">
        <f t="shared" si="4"/>
        <v>0</v>
      </c>
      <c r="I44" s="195">
        <v>0</v>
      </c>
      <c r="J44" s="195">
        <v>0</v>
      </c>
    </row>
    <row r="45" spans="1:10" x14ac:dyDescent="0.2">
      <c r="A45" s="217" t="s">
        <v>64</v>
      </c>
      <c r="B45" s="195">
        <v>0</v>
      </c>
      <c r="C45" s="195">
        <v>0</v>
      </c>
      <c r="D45" s="190" t="str">
        <f t="shared" si="0"/>
        <v/>
      </c>
      <c r="E45" s="195">
        <v>0</v>
      </c>
      <c r="F45" s="195">
        <v>0</v>
      </c>
      <c r="G45" s="190" t="str">
        <f t="shared" si="3"/>
        <v/>
      </c>
      <c r="H45" s="189">
        <f t="shared" si="4"/>
        <v>0</v>
      </c>
      <c r="I45" s="195">
        <v>0</v>
      </c>
      <c r="J45" s="195">
        <v>0</v>
      </c>
    </row>
    <row r="46" spans="1:10" x14ac:dyDescent="0.2">
      <c r="A46" s="217" t="s">
        <v>65</v>
      </c>
      <c r="B46" s="195">
        <v>15</v>
      </c>
      <c r="C46" s="195">
        <v>3</v>
      </c>
      <c r="D46" s="190">
        <f t="shared" si="0"/>
        <v>0.2</v>
      </c>
      <c r="E46" s="195">
        <v>316</v>
      </c>
      <c r="F46" s="195">
        <v>5</v>
      </c>
      <c r="G46" s="190">
        <f t="shared" si="3"/>
        <v>1.5822784810126583E-2</v>
      </c>
      <c r="H46" s="189">
        <f t="shared" si="4"/>
        <v>331</v>
      </c>
      <c r="I46" s="195">
        <v>4849048</v>
      </c>
      <c r="J46" s="195">
        <v>85132</v>
      </c>
    </row>
    <row r="47" spans="1:10" x14ac:dyDescent="0.2">
      <c r="A47" s="217" t="s">
        <v>66</v>
      </c>
      <c r="B47" s="195">
        <v>49</v>
      </c>
      <c r="C47" s="195">
        <v>2</v>
      </c>
      <c r="D47" s="190">
        <f t="shared" si="0"/>
        <v>4.0816326530612242E-2</v>
      </c>
      <c r="E47" s="195">
        <v>72</v>
      </c>
      <c r="F47" s="195">
        <v>0</v>
      </c>
      <c r="G47" s="190">
        <f t="shared" si="3"/>
        <v>0</v>
      </c>
      <c r="H47" s="189">
        <f t="shared" si="4"/>
        <v>121</v>
      </c>
      <c r="I47" s="195">
        <v>50500</v>
      </c>
      <c r="J47" s="195">
        <v>913.32</v>
      </c>
    </row>
    <row r="48" spans="1:10" x14ac:dyDescent="0.2">
      <c r="A48" s="217" t="s">
        <v>67</v>
      </c>
      <c r="B48" s="195">
        <v>5</v>
      </c>
      <c r="C48" s="195">
        <v>0</v>
      </c>
      <c r="D48" s="190">
        <f t="shared" si="0"/>
        <v>0</v>
      </c>
      <c r="E48" s="195">
        <v>33</v>
      </c>
      <c r="F48" s="195">
        <v>4</v>
      </c>
      <c r="G48" s="190">
        <f t="shared" si="3"/>
        <v>0.12121212121212122</v>
      </c>
      <c r="H48" s="189">
        <f t="shared" si="4"/>
        <v>38</v>
      </c>
      <c r="I48" s="195">
        <v>8432910</v>
      </c>
      <c r="J48" s="195">
        <v>150634</v>
      </c>
    </row>
    <row r="49" spans="1:10" x14ac:dyDescent="0.2">
      <c r="A49" s="217" t="s">
        <v>68</v>
      </c>
      <c r="B49" s="195">
        <v>8</v>
      </c>
      <c r="C49" s="195">
        <v>1</v>
      </c>
      <c r="D49" s="190">
        <f t="shared" si="0"/>
        <v>0.125</v>
      </c>
      <c r="E49" s="195">
        <v>29</v>
      </c>
      <c r="F49" s="195">
        <v>0</v>
      </c>
      <c r="G49" s="190">
        <f t="shared" si="3"/>
        <v>0</v>
      </c>
      <c r="H49" s="189">
        <f t="shared" si="4"/>
        <v>37</v>
      </c>
      <c r="I49" s="195">
        <v>294634</v>
      </c>
      <c r="J49" s="195">
        <v>3192.83</v>
      </c>
    </row>
    <row r="50" spans="1:10" x14ac:dyDescent="0.2">
      <c r="A50" s="217" t="s">
        <v>69</v>
      </c>
      <c r="B50" s="195">
        <v>9</v>
      </c>
      <c r="C50" s="195">
        <v>0</v>
      </c>
      <c r="D50" s="190">
        <f t="shared" si="0"/>
        <v>0</v>
      </c>
      <c r="E50" s="195">
        <v>34</v>
      </c>
      <c r="F50" s="195">
        <v>0</v>
      </c>
      <c r="G50" s="190">
        <f t="shared" si="3"/>
        <v>0</v>
      </c>
      <c r="H50" s="189">
        <f t="shared" si="4"/>
        <v>43</v>
      </c>
      <c r="I50" s="195">
        <v>0</v>
      </c>
      <c r="J50" s="195">
        <v>0</v>
      </c>
    </row>
    <row r="51" spans="1:10" x14ac:dyDescent="0.2">
      <c r="A51" s="217" t="s">
        <v>70</v>
      </c>
      <c r="B51" s="195">
        <v>14</v>
      </c>
      <c r="C51" s="195">
        <v>0</v>
      </c>
      <c r="D51" s="190">
        <v>3</v>
      </c>
      <c r="E51" s="195">
        <v>15</v>
      </c>
      <c r="F51" s="195">
        <v>0</v>
      </c>
      <c r="G51" s="190">
        <f t="shared" si="3"/>
        <v>0</v>
      </c>
      <c r="H51" s="189">
        <f t="shared" si="4"/>
        <v>29</v>
      </c>
      <c r="I51" s="195">
        <v>0</v>
      </c>
      <c r="J51" s="195">
        <v>0</v>
      </c>
    </row>
    <row r="52" spans="1:10" x14ac:dyDescent="0.2">
      <c r="A52" s="217" t="s">
        <v>71</v>
      </c>
      <c r="B52" s="195">
        <v>0</v>
      </c>
      <c r="C52" s="195">
        <v>0</v>
      </c>
      <c r="D52" s="190" t="str">
        <f t="shared" ref="D52:D73" si="5">IF(OR((B52=0),(B52="")),"",(C52/B52))</f>
        <v/>
      </c>
      <c r="E52" s="195">
        <v>16</v>
      </c>
      <c r="F52" s="195">
        <v>9</v>
      </c>
      <c r="G52" s="190">
        <f t="shared" si="3"/>
        <v>0.5625</v>
      </c>
      <c r="H52" s="189">
        <f t="shared" si="4"/>
        <v>16</v>
      </c>
      <c r="I52" s="195">
        <v>2209063</v>
      </c>
      <c r="J52" s="195">
        <v>38842.81</v>
      </c>
    </row>
    <row r="53" spans="1:10" x14ac:dyDescent="0.2">
      <c r="A53" s="217" t="s">
        <v>72</v>
      </c>
      <c r="B53" s="195">
        <v>1810</v>
      </c>
      <c r="C53" s="195">
        <v>12</v>
      </c>
      <c r="D53" s="190">
        <f t="shared" si="5"/>
        <v>6.6298342541436465E-3</v>
      </c>
      <c r="E53" s="195">
        <v>2608</v>
      </c>
      <c r="F53" s="195">
        <v>36</v>
      </c>
      <c r="G53" s="190">
        <f t="shared" si="3"/>
        <v>1.3803680981595092E-2</v>
      </c>
      <c r="H53" s="189">
        <f t="shared" si="4"/>
        <v>4418</v>
      </c>
      <c r="I53" s="195">
        <v>12900059</v>
      </c>
      <c r="J53" s="195">
        <v>238999</v>
      </c>
    </row>
    <row r="54" spans="1:10" x14ac:dyDescent="0.2">
      <c r="A54" s="217" t="s">
        <v>73</v>
      </c>
      <c r="B54" s="195">
        <v>1</v>
      </c>
      <c r="C54" s="195">
        <v>0</v>
      </c>
      <c r="D54" s="190">
        <f t="shared" si="5"/>
        <v>0</v>
      </c>
      <c r="E54" s="195">
        <v>37</v>
      </c>
      <c r="F54" s="195">
        <v>0</v>
      </c>
      <c r="G54" s="190">
        <f t="shared" si="3"/>
        <v>0</v>
      </c>
      <c r="H54" s="189">
        <f t="shared" si="4"/>
        <v>38</v>
      </c>
      <c r="I54" s="195">
        <v>0</v>
      </c>
      <c r="J54" s="195">
        <v>0</v>
      </c>
    </row>
    <row r="55" spans="1:10" x14ac:dyDescent="0.2">
      <c r="A55" s="217" t="s">
        <v>74</v>
      </c>
      <c r="B55" s="195">
        <v>1132</v>
      </c>
      <c r="C55" s="195">
        <v>44</v>
      </c>
      <c r="D55" s="190">
        <f t="shared" si="5"/>
        <v>3.8869257950530034E-2</v>
      </c>
      <c r="E55" s="195">
        <v>3491</v>
      </c>
      <c r="F55" s="195">
        <v>85</v>
      </c>
      <c r="G55" s="190">
        <f t="shared" si="3"/>
        <v>2.4348324262389E-2</v>
      </c>
      <c r="H55" s="189">
        <f t="shared" si="4"/>
        <v>4623</v>
      </c>
      <c r="I55" s="195">
        <v>82981919</v>
      </c>
      <c r="J55" s="195">
        <v>1778807.48</v>
      </c>
    </row>
    <row r="56" spans="1:10" x14ac:dyDescent="0.2">
      <c r="A56" s="217" t="s">
        <v>75</v>
      </c>
      <c r="B56" s="195">
        <v>516</v>
      </c>
      <c r="C56" s="195">
        <v>2</v>
      </c>
      <c r="D56" s="190">
        <f t="shared" si="5"/>
        <v>3.875968992248062E-3</v>
      </c>
      <c r="E56" s="195">
        <v>242</v>
      </c>
      <c r="F56" s="195">
        <v>1</v>
      </c>
      <c r="G56" s="190">
        <f t="shared" si="3"/>
        <v>4.1322314049586778E-3</v>
      </c>
      <c r="H56" s="189">
        <f t="shared" si="4"/>
        <v>758</v>
      </c>
      <c r="I56" s="195">
        <v>84738</v>
      </c>
      <c r="J56" s="195">
        <v>1659</v>
      </c>
    </row>
    <row r="57" spans="1:10" x14ac:dyDescent="0.2">
      <c r="A57" s="217" t="s">
        <v>76</v>
      </c>
      <c r="B57" s="195">
        <v>174</v>
      </c>
      <c r="C57" s="195">
        <v>43</v>
      </c>
      <c r="D57" s="190">
        <f t="shared" si="5"/>
        <v>0.2471264367816092</v>
      </c>
      <c r="E57" s="195">
        <v>813</v>
      </c>
      <c r="F57" s="195">
        <v>62</v>
      </c>
      <c r="G57" s="190">
        <f t="shared" si="3"/>
        <v>7.626076260762607E-2</v>
      </c>
      <c r="H57" s="189">
        <f t="shared" si="4"/>
        <v>987</v>
      </c>
      <c r="I57" s="195">
        <v>17552300</v>
      </c>
      <c r="J57" s="195">
        <v>392754.09</v>
      </c>
    </row>
    <row r="58" spans="1:10" x14ac:dyDescent="0.2">
      <c r="A58" s="217" t="s">
        <v>77</v>
      </c>
      <c r="B58" s="195">
        <v>44</v>
      </c>
      <c r="C58" s="195">
        <v>5</v>
      </c>
      <c r="D58" s="190">
        <f t="shared" si="5"/>
        <v>0.11363636363636363</v>
      </c>
      <c r="E58" s="195">
        <v>64</v>
      </c>
      <c r="F58" s="195">
        <v>3</v>
      </c>
      <c r="G58" s="190">
        <f t="shared" si="3"/>
        <v>4.6875E-2</v>
      </c>
      <c r="H58" s="189">
        <f t="shared" si="4"/>
        <v>108</v>
      </c>
      <c r="I58" s="195">
        <v>3802451</v>
      </c>
      <c r="J58" s="195">
        <v>64104</v>
      </c>
    </row>
    <row r="59" spans="1:10" x14ac:dyDescent="0.2">
      <c r="A59" s="217" t="s">
        <v>78</v>
      </c>
      <c r="B59" s="195">
        <v>0</v>
      </c>
      <c r="C59" s="195">
        <v>0</v>
      </c>
      <c r="D59" s="190" t="str">
        <f t="shared" si="5"/>
        <v/>
      </c>
      <c r="E59" s="195">
        <v>17</v>
      </c>
      <c r="F59" s="195">
        <v>1</v>
      </c>
      <c r="G59" s="190">
        <f t="shared" si="3"/>
        <v>5.8823529411764705E-2</v>
      </c>
      <c r="H59" s="189">
        <f t="shared" si="4"/>
        <v>17</v>
      </c>
      <c r="I59" s="195">
        <v>5486485</v>
      </c>
      <c r="J59" s="195">
        <v>107381.48</v>
      </c>
    </row>
    <row r="60" spans="1:10" x14ac:dyDescent="0.2">
      <c r="A60" s="217" t="s">
        <v>79</v>
      </c>
      <c r="B60" s="195">
        <v>4</v>
      </c>
      <c r="C60" s="195">
        <v>0</v>
      </c>
      <c r="D60" s="190">
        <f t="shared" si="5"/>
        <v>0</v>
      </c>
      <c r="E60" s="195">
        <v>44</v>
      </c>
      <c r="F60" s="195">
        <v>3</v>
      </c>
      <c r="G60" s="190">
        <f t="shared" si="3"/>
        <v>6.8181818181818177E-2</v>
      </c>
      <c r="H60" s="189">
        <f t="shared" si="4"/>
        <v>48</v>
      </c>
      <c r="I60" s="195">
        <v>846512</v>
      </c>
      <c r="J60" s="195">
        <v>13842</v>
      </c>
    </row>
    <row r="61" spans="1:10" x14ac:dyDescent="0.2">
      <c r="A61" s="217" t="s">
        <v>80</v>
      </c>
      <c r="B61" s="195">
        <v>30</v>
      </c>
      <c r="C61" s="195">
        <v>0</v>
      </c>
      <c r="D61" s="190">
        <f t="shared" si="5"/>
        <v>0</v>
      </c>
      <c r="E61" s="195">
        <v>53</v>
      </c>
      <c r="F61" s="195">
        <v>8</v>
      </c>
      <c r="G61" s="190">
        <f t="shared" si="3"/>
        <v>0.15094339622641509</v>
      </c>
      <c r="H61" s="189">
        <f t="shared" si="4"/>
        <v>83</v>
      </c>
      <c r="I61" s="195">
        <v>4545005</v>
      </c>
      <c r="J61" s="195">
        <v>120951.87</v>
      </c>
    </row>
    <row r="62" spans="1:10" x14ac:dyDescent="0.2">
      <c r="A62" s="217" t="s">
        <v>81</v>
      </c>
      <c r="B62" s="195">
        <v>0</v>
      </c>
      <c r="C62" s="195">
        <v>0</v>
      </c>
      <c r="D62" s="190" t="str">
        <f t="shared" si="5"/>
        <v/>
      </c>
      <c r="E62" s="195">
        <v>4</v>
      </c>
      <c r="F62" s="195">
        <v>0</v>
      </c>
      <c r="G62" s="190">
        <f t="shared" si="3"/>
        <v>0</v>
      </c>
      <c r="H62" s="189">
        <f t="shared" si="4"/>
        <v>4</v>
      </c>
      <c r="I62" s="195">
        <v>0</v>
      </c>
      <c r="J62" s="195">
        <v>0</v>
      </c>
    </row>
    <row r="63" spans="1:10" x14ac:dyDescent="0.2">
      <c r="A63" s="217" t="s">
        <v>82</v>
      </c>
      <c r="B63" s="195">
        <v>33</v>
      </c>
      <c r="C63" s="195">
        <v>1</v>
      </c>
      <c r="D63" s="190">
        <f t="shared" si="5"/>
        <v>3.0303030303030304E-2</v>
      </c>
      <c r="E63" s="195">
        <v>308</v>
      </c>
      <c r="F63" s="195">
        <v>5</v>
      </c>
      <c r="G63" s="190">
        <f t="shared" si="3"/>
        <v>1.6233766233766232E-2</v>
      </c>
      <c r="H63" s="189">
        <f t="shared" si="4"/>
        <v>341</v>
      </c>
      <c r="I63" s="195">
        <v>21552454</v>
      </c>
      <c r="J63" s="195">
        <v>366970</v>
      </c>
    </row>
    <row r="64" spans="1:10" x14ac:dyDescent="0.2">
      <c r="A64" s="217" t="s">
        <v>83</v>
      </c>
      <c r="B64" s="195">
        <v>4</v>
      </c>
      <c r="C64" s="195">
        <v>0</v>
      </c>
      <c r="D64" s="190">
        <f t="shared" si="5"/>
        <v>0</v>
      </c>
      <c r="E64" s="195">
        <v>351</v>
      </c>
      <c r="F64" s="195">
        <v>15</v>
      </c>
      <c r="G64" s="190">
        <f t="shared" si="3"/>
        <v>4.2735042735042736E-2</v>
      </c>
      <c r="H64" s="189">
        <f t="shared" si="4"/>
        <v>355</v>
      </c>
      <c r="I64" s="195">
        <v>12939829</v>
      </c>
      <c r="J64" s="195">
        <v>239624.27</v>
      </c>
    </row>
    <row r="65" spans="1:10" x14ac:dyDescent="0.2">
      <c r="A65" s="217" t="s">
        <v>84</v>
      </c>
      <c r="B65" s="195">
        <v>0</v>
      </c>
      <c r="C65" s="195">
        <v>0</v>
      </c>
      <c r="D65" s="190" t="str">
        <f t="shared" si="5"/>
        <v/>
      </c>
      <c r="E65" s="195">
        <v>0</v>
      </c>
      <c r="F65" s="195">
        <v>2</v>
      </c>
      <c r="G65" s="190" t="str">
        <f t="shared" si="3"/>
        <v/>
      </c>
      <c r="H65" s="189">
        <f t="shared" si="4"/>
        <v>0</v>
      </c>
      <c r="I65" s="195">
        <v>0</v>
      </c>
      <c r="J65" s="195">
        <v>0</v>
      </c>
    </row>
    <row r="66" spans="1:10" x14ac:dyDescent="0.2">
      <c r="A66" s="217" t="s">
        <v>85</v>
      </c>
      <c r="B66" s="195">
        <v>2</v>
      </c>
      <c r="C66" s="195">
        <v>0</v>
      </c>
      <c r="D66" s="190">
        <f t="shared" si="5"/>
        <v>0</v>
      </c>
      <c r="E66" s="195">
        <v>7</v>
      </c>
      <c r="F66" s="195">
        <v>1</v>
      </c>
      <c r="G66" s="190">
        <f t="shared" si="3"/>
        <v>0.14285714285714285</v>
      </c>
      <c r="H66" s="189">
        <f t="shared" si="4"/>
        <v>9</v>
      </c>
      <c r="I66" s="195">
        <v>50774</v>
      </c>
      <c r="J66" s="195">
        <v>960.82</v>
      </c>
    </row>
    <row r="67" spans="1:10" x14ac:dyDescent="0.2">
      <c r="A67" s="217" t="s">
        <v>86</v>
      </c>
      <c r="B67" s="195">
        <v>0</v>
      </c>
      <c r="C67" s="195">
        <v>0</v>
      </c>
      <c r="D67" s="190" t="str">
        <f t="shared" si="5"/>
        <v/>
      </c>
      <c r="E67" s="195">
        <v>3</v>
      </c>
      <c r="F67" s="195">
        <v>0</v>
      </c>
      <c r="G67" s="190">
        <f t="shared" si="3"/>
        <v>0</v>
      </c>
      <c r="H67" s="189">
        <f t="shared" si="4"/>
        <v>3</v>
      </c>
      <c r="I67" s="195">
        <v>0</v>
      </c>
      <c r="J67" s="195">
        <v>0</v>
      </c>
    </row>
    <row r="68" spans="1:10" x14ac:dyDescent="0.2">
      <c r="A68" s="217" t="s">
        <v>87</v>
      </c>
      <c r="B68" s="195">
        <v>23</v>
      </c>
      <c r="C68" s="195">
        <v>22</v>
      </c>
      <c r="D68" s="190">
        <f t="shared" si="5"/>
        <v>0.95652173913043481</v>
      </c>
      <c r="E68" s="195">
        <v>22</v>
      </c>
      <c r="F68" s="195">
        <v>23</v>
      </c>
      <c r="G68" s="190">
        <f t="shared" si="3"/>
        <v>1.0454545454545454</v>
      </c>
      <c r="H68" s="189">
        <f t="shared" si="4"/>
        <v>45</v>
      </c>
      <c r="I68" s="195">
        <v>589229</v>
      </c>
      <c r="J68" s="195">
        <v>11387.67</v>
      </c>
    </row>
    <row r="69" spans="1:10" x14ac:dyDescent="0.2">
      <c r="A69" s="217" t="s">
        <v>88</v>
      </c>
      <c r="B69" s="195">
        <v>2291</v>
      </c>
      <c r="C69" s="195">
        <v>8</v>
      </c>
      <c r="D69" s="190">
        <f t="shared" si="5"/>
        <v>3.4919249236141422E-3</v>
      </c>
      <c r="E69" s="195">
        <v>1322</v>
      </c>
      <c r="F69" s="195">
        <v>357</v>
      </c>
      <c r="G69" s="190">
        <f t="shared" si="3"/>
        <v>0.27004538577912252</v>
      </c>
      <c r="H69" s="189">
        <f t="shared" si="4"/>
        <v>3613</v>
      </c>
      <c r="I69" s="195">
        <v>41583342</v>
      </c>
      <c r="J69" s="195">
        <v>994710.68</v>
      </c>
    </row>
    <row r="70" spans="1:10" x14ac:dyDescent="0.2">
      <c r="A70" s="217" t="s">
        <v>89</v>
      </c>
      <c r="B70" s="195">
        <v>0</v>
      </c>
      <c r="C70" s="195">
        <v>0</v>
      </c>
      <c r="D70" s="190" t="str">
        <f t="shared" si="5"/>
        <v/>
      </c>
      <c r="E70" s="195">
        <v>3</v>
      </c>
      <c r="F70" s="195">
        <v>0</v>
      </c>
      <c r="G70" s="190">
        <f>IF(OR((E70=0),(E70="")),"",(F70/E70))</f>
        <v>0</v>
      </c>
      <c r="H70" s="189">
        <f t="shared" si="4"/>
        <v>3</v>
      </c>
      <c r="I70" s="195">
        <v>0</v>
      </c>
      <c r="J70" s="195">
        <v>0</v>
      </c>
    </row>
    <row r="71" spans="1:10" x14ac:dyDescent="0.2">
      <c r="A71" s="217" t="s">
        <v>90</v>
      </c>
      <c r="B71" s="195">
        <v>0</v>
      </c>
      <c r="C71" s="195">
        <v>0</v>
      </c>
      <c r="D71" s="190" t="str">
        <f t="shared" si="5"/>
        <v/>
      </c>
      <c r="E71" s="195">
        <v>5</v>
      </c>
      <c r="F71" s="195">
        <v>0</v>
      </c>
      <c r="G71" s="190">
        <f>IF(OR((E71=0),(E71="")),"",(F71/E71))</f>
        <v>0</v>
      </c>
      <c r="H71" s="189">
        <f t="shared" si="4"/>
        <v>5</v>
      </c>
      <c r="I71" s="195">
        <v>0</v>
      </c>
      <c r="J71" s="195">
        <v>0</v>
      </c>
    </row>
    <row r="72" spans="1:10" x14ac:dyDescent="0.2">
      <c r="A72" s="217" t="s">
        <v>91</v>
      </c>
      <c r="B72" s="195">
        <v>1</v>
      </c>
      <c r="C72" s="195">
        <v>0</v>
      </c>
      <c r="D72" s="190">
        <f t="shared" si="5"/>
        <v>0</v>
      </c>
      <c r="E72" s="195">
        <v>0</v>
      </c>
      <c r="F72" s="195">
        <v>0</v>
      </c>
      <c r="G72" s="190" t="str">
        <f>IF(OR((E72=0),(E72="")),"",(F72/E72))</f>
        <v/>
      </c>
      <c r="H72" s="189">
        <f t="shared" si="4"/>
        <v>1</v>
      </c>
      <c r="I72" s="195">
        <v>0</v>
      </c>
      <c r="J72" s="195">
        <v>0</v>
      </c>
    </row>
    <row r="73" spans="1:10" x14ac:dyDescent="0.2">
      <c r="A73" s="217" t="s">
        <v>92</v>
      </c>
      <c r="B73" s="192">
        <f>SUM(B4:B72)</f>
        <v>27801</v>
      </c>
      <c r="C73" s="192">
        <f>SUM(C4:C72)</f>
        <v>1937</v>
      </c>
      <c r="D73" s="190">
        <f t="shared" si="5"/>
        <v>6.9673752742707096E-2</v>
      </c>
      <c r="E73" s="192">
        <f>SUM(E4:E72)</f>
        <v>61335</v>
      </c>
      <c r="F73" s="191">
        <f>SUM(F4:F72)</f>
        <v>14876</v>
      </c>
      <c r="G73" s="190">
        <f>IF(OR((E73=0),(E73="")),"",(F73/E73))</f>
        <v>0.2425368875845765</v>
      </c>
      <c r="H73" s="189">
        <f>SUM(H4:H72)</f>
        <v>89136</v>
      </c>
      <c r="I73" s="189">
        <f>SUM(I4:I72)</f>
        <v>3330319666</v>
      </c>
      <c r="J73" s="189">
        <f>SUM(J4:J72)</f>
        <v>77037925.760000005</v>
      </c>
    </row>
    <row r="74" spans="1:10" x14ac:dyDescent="0.2">
      <c r="A74" s="216"/>
      <c r="B74" s="214"/>
      <c r="C74" s="70" t="s">
        <v>93</v>
      </c>
      <c r="D74" s="215"/>
      <c r="E74" s="214"/>
      <c r="F74" s="215"/>
      <c r="G74" s="215"/>
      <c r="H74" s="214"/>
      <c r="I74" s="209"/>
      <c r="J74" s="208"/>
    </row>
    <row r="75" spans="1:10" x14ac:dyDescent="0.2">
      <c r="A75" s="209"/>
      <c r="B75" s="210"/>
      <c r="C75" s="210"/>
      <c r="D75" s="212"/>
      <c r="E75" s="211"/>
      <c r="F75" s="213"/>
      <c r="G75" s="212"/>
      <c r="H75" s="211"/>
      <c r="I75" s="211"/>
      <c r="J75" s="208"/>
    </row>
    <row r="76" spans="1:10" ht="12.75" customHeight="1" x14ac:dyDescent="0.2">
      <c r="A76" s="438" t="s">
        <v>163</v>
      </c>
      <c r="B76" s="210"/>
      <c r="C76" s="210"/>
      <c r="D76" s="210"/>
      <c r="E76" s="210"/>
      <c r="F76" s="210"/>
      <c r="G76" s="210"/>
      <c r="H76" s="210"/>
      <c r="I76" s="209"/>
      <c r="J76" s="208"/>
    </row>
    <row r="77" spans="1:10" x14ac:dyDescent="0.2">
      <c r="A77" s="439"/>
    </row>
    <row r="78" spans="1:10" x14ac:dyDescent="0.2">
      <c r="A78" s="439"/>
    </row>
    <row r="79" spans="1:10" x14ac:dyDescent="0.2">
      <c r="A79" s="439"/>
    </row>
  </sheetData>
  <mergeCells count="3">
    <mergeCell ref="B2:C4"/>
    <mergeCell ref="E2:F4"/>
    <mergeCell ref="A76:A79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8"/>
  <sheetViews>
    <sheetView workbookViewId="0"/>
  </sheetViews>
  <sheetFormatPr defaultRowHeight="12.75" x14ac:dyDescent="0.2"/>
  <cols>
    <col min="1" max="1" width="15.7109375" style="84" customWidth="1"/>
    <col min="2" max="8" width="9.140625" style="84"/>
    <col min="9" max="9" width="12.28515625" style="84" bestFit="1" customWidth="1"/>
    <col min="10" max="10" width="10.42578125" style="84" bestFit="1" customWidth="1"/>
    <col min="11" max="16384" width="9.140625" style="84"/>
  </cols>
  <sheetData>
    <row r="1" spans="1:10" x14ac:dyDescent="0.2">
      <c r="A1" s="206"/>
      <c r="B1" s="205" t="s">
        <v>123</v>
      </c>
      <c r="C1" s="199"/>
      <c r="D1" s="204"/>
      <c r="E1" s="201"/>
      <c r="F1" s="203" t="s">
        <v>1</v>
      </c>
      <c r="G1" s="202">
        <f>COUNTA(B5:B71)</f>
        <v>67</v>
      </c>
      <c r="H1" s="201" t="s">
        <v>2</v>
      </c>
      <c r="I1" s="200"/>
      <c r="J1" s="200"/>
    </row>
    <row r="2" spans="1:10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7</v>
      </c>
      <c r="I2" s="41" t="s">
        <v>8</v>
      </c>
      <c r="J2" s="41"/>
    </row>
    <row r="3" spans="1:10" x14ac:dyDescent="0.2">
      <c r="A3" s="42">
        <v>39415</v>
      </c>
      <c r="B3" s="454"/>
      <c r="C3" s="455"/>
      <c r="D3" s="43" t="s">
        <v>10</v>
      </c>
      <c r="E3" s="450"/>
      <c r="F3" s="451"/>
      <c r="G3" s="44" t="s">
        <v>10</v>
      </c>
      <c r="H3" s="46" t="s">
        <v>0</v>
      </c>
      <c r="I3" s="44" t="s">
        <v>13</v>
      </c>
      <c r="J3" s="44"/>
    </row>
    <row r="4" spans="1:10" x14ac:dyDescent="0.2">
      <c r="A4" s="207"/>
      <c r="B4" s="456"/>
      <c r="C4" s="457"/>
      <c r="D4" s="46" t="s">
        <v>139</v>
      </c>
      <c r="E4" s="448"/>
      <c r="F4" s="449"/>
      <c r="G4" s="49" t="s">
        <v>139</v>
      </c>
      <c r="H4" s="198" t="s">
        <v>10</v>
      </c>
      <c r="I4" s="44" t="s">
        <v>17</v>
      </c>
      <c r="J4" s="44" t="s">
        <v>13</v>
      </c>
    </row>
    <row r="5" spans="1:10" x14ac:dyDescent="0.2">
      <c r="A5" s="50" t="s">
        <v>19</v>
      </c>
      <c r="B5" s="51" t="s">
        <v>118</v>
      </c>
      <c r="C5" s="51" t="s">
        <v>21</v>
      </c>
      <c r="D5" s="52" t="s">
        <v>21</v>
      </c>
      <c r="E5" s="51" t="s">
        <v>118</v>
      </c>
      <c r="F5" s="51" t="s">
        <v>21</v>
      </c>
      <c r="G5" s="53" t="s">
        <v>21</v>
      </c>
      <c r="H5" s="52" t="s">
        <v>139</v>
      </c>
      <c r="I5" s="54" t="s">
        <v>23</v>
      </c>
      <c r="J5" s="44" t="s">
        <v>117</v>
      </c>
    </row>
    <row r="6" spans="1:10" x14ac:dyDescent="0.2">
      <c r="A6" s="50" t="s">
        <v>25</v>
      </c>
      <c r="B6" s="193">
        <v>29</v>
      </c>
      <c r="C6" s="193">
        <v>10</v>
      </c>
      <c r="D6" s="190">
        <f t="shared" ref="D6:D23" si="0">IF(OR((B6=0),(B6="")),"",(C6/B6))</f>
        <v>0.34482758620689657</v>
      </c>
      <c r="E6" s="193">
        <v>15</v>
      </c>
      <c r="F6" s="193">
        <v>0</v>
      </c>
      <c r="G6" s="190">
        <f t="shared" ref="G6:G37" si="1">IF(OR((E6=0),(E6="")),"",(F6/E6))</f>
        <v>0</v>
      </c>
      <c r="H6" s="189">
        <f t="shared" ref="H6:H37" si="2">(B6+E6)</f>
        <v>44</v>
      </c>
      <c r="I6" s="193">
        <v>614260</v>
      </c>
      <c r="J6" s="193">
        <v>-15287.41</v>
      </c>
    </row>
    <row r="7" spans="1:10" x14ac:dyDescent="0.2">
      <c r="A7" s="55" t="s">
        <v>26</v>
      </c>
      <c r="B7" s="193">
        <v>0</v>
      </c>
      <c r="C7" s="193">
        <v>0</v>
      </c>
      <c r="D7" s="190" t="str">
        <f t="shared" si="0"/>
        <v/>
      </c>
      <c r="E7" s="193">
        <v>1</v>
      </c>
      <c r="F7" s="193">
        <v>0</v>
      </c>
      <c r="G7" s="190">
        <f t="shared" si="1"/>
        <v>0</v>
      </c>
      <c r="H7" s="189">
        <f t="shared" si="2"/>
        <v>1</v>
      </c>
      <c r="I7" s="193">
        <v>0</v>
      </c>
      <c r="J7" s="193">
        <v>0</v>
      </c>
    </row>
    <row r="8" spans="1:10" x14ac:dyDescent="0.2">
      <c r="A8" s="55" t="s">
        <v>27</v>
      </c>
      <c r="B8" s="193">
        <v>75</v>
      </c>
      <c r="C8" s="193">
        <v>0</v>
      </c>
      <c r="D8" s="190">
        <f t="shared" si="0"/>
        <v>0</v>
      </c>
      <c r="E8" s="193">
        <v>83</v>
      </c>
      <c r="F8" s="193">
        <v>1</v>
      </c>
      <c r="G8" s="190">
        <f t="shared" si="1"/>
        <v>1.2048192771084338E-2</v>
      </c>
      <c r="H8" s="189">
        <f t="shared" si="2"/>
        <v>158</v>
      </c>
      <c r="I8" s="193">
        <v>694</v>
      </c>
      <c r="J8" s="193">
        <v>9.64</v>
      </c>
    </row>
    <row r="9" spans="1:10" x14ac:dyDescent="0.2">
      <c r="A9" s="55" t="s">
        <v>28</v>
      </c>
      <c r="B9" s="193">
        <v>0</v>
      </c>
      <c r="C9" s="193">
        <v>0</v>
      </c>
      <c r="D9" s="190" t="str">
        <f t="shared" si="0"/>
        <v/>
      </c>
      <c r="E9" s="193">
        <v>28</v>
      </c>
      <c r="F9" s="193">
        <v>0</v>
      </c>
      <c r="G9" s="190">
        <f t="shared" si="1"/>
        <v>0</v>
      </c>
      <c r="H9" s="189">
        <f t="shared" si="2"/>
        <v>28</v>
      </c>
      <c r="I9" s="193">
        <v>0</v>
      </c>
      <c r="J9" s="193">
        <v>0</v>
      </c>
    </row>
    <row r="10" spans="1:10" x14ac:dyDescent="0.2">
      <c r="A10" s="55" t="s">
        <v>29</v>
      </c>
      <c r="B10" s="193">
        <v>896</v>
      </c>
      <c r="C10" s="193">
        <v>315</v>
      </c>
      <c r="D10" s="190">
        <f t="shared" si="0"/>
        <v>0.3515625</v>
      </c>
      <c r="E10" s="193">
        <v>514</v>
      </c>
      <c r="F10" s="193">
        <v>125</v>
      </c>
      <c r="G10" s="190">
        <f t="shared" si="1"/>
        <v>0.24319066147859922</v>
      </c>
      <c r="H10" s="189">
        <f t="shared" si="2"/>
        <v>1410</v>
      </c>
      <c r="I10" s="193">
        <v>31657100</v>
      </c>
      <c r="J10" s="193">
        <v>589267.5</v>
      </c>
    </row>
    <row r="11" spans="1:10" x14ac:dyDescent="0.2">
      <c r="A11" s="55" t="s">
        <v>30</v>
      </c>
      <c r="B11" s="193">
        <v>11846</v>
      </c>
      <c r="C11" s="193">
        <v>596</v>
      </c>
      <c r="D11" s="190">
        <f t="shared" si="0"/>
        <v>5.0312341718723619E-2</v>
      </c>
      <c r="E11" s="193">
        <v>17040</v>
      </c>
      <c r="F11" s="193">
        <v>1464</v>
      </c>
      <c r="G11" s="190">
        <f t="shared" si="1"/>
        <v>8.5915492957746475E-2</v>
      </c>
      <c r="H11" s="189">
        <f t="shared" si="2"/>
        <v>28886</v>
      </c>
      <c r="I11" s="193">
        <v>354840083</v>
      </c>
      <c r="J11" s="193">
        <v>8380269</v>
      </c>
    </row>
    <row r="12" spans="1:10" x14ac:dyDescent="0.2">
      <c r="A12" s="55" t="s">
        <v>31</v>
      </c>
      <c r="B12" s="193">
        <v>1</v>
      </c>
      <c r="C12" s="193">
        <v>0</v>
      </c>
      <c r="D12" s="190">
        <f t="shared" si="0"/>
        <v>0</v>
      </c>
      <c r="E12" s="193">
        <v>1</v>
      </c>
      <c r="F12" s="193">
        <v>0</v>
      </c>
      <c r="G12" s="190">
        <f t="shared" si="1"/>
        <v>0</v>
      </c>
      <c r="H12" s="189">
        <f t="shared" si="2"/>
        <v>2</v>
      </c>
      <c r="I12" s="193">
        <v>0</v>
      </c>
      <c r="J12" s="193">
        <v>0</v>
      </c>
    </row>
    <row r="13" spans="1:10" x14ac:dyDescent="0.2">
      <c r="A13" s="55" t="s">
        <v>32</v>
      </c>
      <c r="B13" s="193">
        <v>32</v>
      </c>
      <c r="C13" s="193">
        <v>2</v>
      </c>
      <c r="D13" s="190">
        <f t="shared" si="0"/>
        <v>6.25E-2</v>
      </c>
      <c r="E13" s="193">
        <v>350</v>
      </c>
      <c r="F13" s="193">
        <v>17</v>
      </c>
      <c r="G13" s="190">
        <f t="shared" si="1"/>
        <v>4.8571428571428571E-2</v>
      </c>
      <c r="H13" s="189">
        <f t="shared" si="2"/>
        <v>382</v>
      </c>
      <c r="I13" s="193">
        <v>13353759</v>
      </c>
      <c r="J13" s="196">
        <v>209821</v>
      </c>
    </row>
    <row r="14" spans="1:10" x14ac:dyDescent="0.2">
      <c r="A14" s="55" t="s">
        <v>33</v>
      </c>
      <c r="B14" s="193">
        <v>516</v>
      </c>
      <c r="C14" s="193">
        <v>0</v>
      </c>
      <c r="D14" s="190">
        <f t="shared" si="0"/>
        <v>0</v>
      </c>
      <c r="E14" s="193">
        <v>216</v>
      </c>
      <c r="F14" s="193">
        <v>2</v>
      </c>
      <c r="G14" s="190">
        <f t="shared" si="1"/>
        <v>9.2592592592592587E-3</v>
      </c>
      <c r="H14" s="189">
        <f t="shared" si="2"/>
        <v>732</v>
      </c>
      <c r="I14" s="193">
        <v>16600</v>
      </c>
      <c r="J14" s="193">
        <v>298</v>
      </c>
    </row>
    <row r="15" spans="1:10" x14ac:dyDescent="0.2">
      <c r="A15" s="55" t="s">
        <v>34</v>
      </c>
      <c r="B15" s="193">
        <v>11</v>
      </c>
      <c r="C15" s="193">
        <v>7</v>
      </c>
      <c r="D15" s="190">
        <f t="shared" si="0"/>
        <v>0.63636363636363635</v>
      </c>
      <c r="E15" s="193">
        <v>1</v>
      </c>
      <c r="F15" s="193">
        <v>0</v>
      </c>
      <c r="G15" s="190">
        <f t="shared" si="1"/>
        <v>0</v>
      </c>
      <c r="H15" s="189">
        <f t="shared" si="2"/>
        <v>12</v>
      </c>
      <c r="I15" s="193">
        <v>0</v>
      </c>
      <c r="J15" s="193">
        <v>0</v>
      </c>
    </row>
    <row r="16" spans="1:10" x14ac:dyDescent="0.2">
      <c r="A16" s="55" t="s">
        <v>35</v>
      </c>
      <c r="B16" s="193">
        <v>13</v>
      </c>
      <c r="C16" s="193">
        <v>1</v>
      </c>
      <c r="D16" s="190">
        <f t="shared" si="0"/>
        <v>7.6923076923076927E-2</v>
      </c>
      <c r="E16" s="193">
        <v>52</v>
      </c>
      <c r="F16" s="193">
        <v>4</v>
      </c>
      <c r="G16" s="190">
        <f t="shared" si="1"/>
        <v>7.6923076923076927E-2</v>
      </c>
      <c r="H16" s="189">
        <f t="shared" si="2"/>
        <v>65</v>
      </c>
      <c r="I16" s="193">
        <v>10339272</v>
      </c>
      <c r="J16" s="193">
        <v>139649.47</v>
      </c>
    </row>
    <row r="17" spans="1:10" x14ac:dyDescent="0.2">
      <c r="A17" s="55" t="s">
        <v>36</v>
      </c>
      <c r="B17" s="193">
        <v>10</v>
      </c>
      <c r="C17" s="193">
        <v>0</v>
      </c>
      <c r="D17" s="190">
        <f t="shared" si="0"/>
        <v>0</v>
      </c>
      <c r="E17" s="193">
        <v>10</v>
      </c>
      <c r="F17" s="193">
        <v>0</v>
      </c>
      <c r="G17" s="190">
        <f t="shared" si="1"/>
        <v>0</v>
      </c>
      <c r="H17" s="189">
        <f t="shared" si="2"/>
        <v>20</v>
      </c>
      <c r="I17" s="193">
        <v>0</v>
      </c>
      <c r="J17" s="193">
        <v>0</v>
      </c>
    </row>
    <row r="18" spans="1:10" x14ac:dyDescent="0.2">
      <c r="A18" s="55" t="s">
        <v>37</v>
      </c>
      <c r="B18" s="193">
        <v>5941</v>
      </c>
      <c r="C18" s="193">
        <v>1022</v>
      </c>
      <c r="D18" s="190">
        <f t="shared" si="0"/>
        <v>0.17202491163103856</v>
      </c>
      <c r="E18" s="193">
        <v>33826</v>
      </c>
      <c r="F18" s="193">
        <v>13702</v>
      </c>
      <c r="G18" s="190">
        <f t="shared" si="1"/>
        <v>0.40507302075326673</v>
      </c>
      <c r="H18" s="189">
        <f t="shared" si="2"/>
        <v>39767</v>
      </c>
      <c r="I18" s="193">
        <v>2781873534</v>
      </c>
      <c r="J18" s="193">
        <v>64795656</v>
      </c>
    </row>
    <row r="19" spans="1:10" x14ac:dyDescent="0.2">
      <c r="A19" s="55" t="s">
        <v>38</v>
      </c>
      <c r="B19" s="193">
        <v>42</v>
      </c>
      <c r="C19" s="193">
        <v>30</v>
      </c>
      <c r="D19" s="190">
        <f t="shared" si="0"/>
        <v>0.7142857142857143</v>
      </c>
      <c r="E19" s="193">
        <v>44</v>
      </c>
      <c r="F19" s="193">
        <v>24</v>
      </c>
      <c r="G19" s="190">
        <f t="shared" si="1"/>
        <v>0.54545454545454541</v>
      </c>
      <c r="H19" s="189">
        <f t="shared" si="2"/>
        <v>86</v>
      </c>
      <c r="I19" s="193">
        <v>-4678102</v>
      </c>
      <c r="J19" s="193">
        <v>0</v>
      </c>
    </row>
    <row r="20" spans="1:10" x14ac:dyDescent="0.2">
      <c r="A20" s="55" t="s">
        <v>39</v>
      </c>
      <c r="B20" s="193">
        <v>25</v>
      </c>
      <c r="C20" s="193">
        <v>8</v>
      </c>
      <c r="D20" s="190">
        <f t="shared" si="0"/>
        <v>0.32</v>
      </c>
      <c r="E20" s="193">
        <v>25</v>
      </c>
      <c r="F20" s="193">
        <v>8</v>
      </c>
      <c r="G20" s="190">
        <f t="shared" si="1"/>
        <v>0.32</v>
      </c>
      <c r="H20" s="189">
        <f t="shared" si="2"/>
        <v>50</v>
      </c>
      <c r="I20" s="193">
        <v>837435</v>
      </c>
      <c r="J20" s="193">
        <v>23311</v>
      </c>
    </row>
    <row r="21" spans="1:10" x14ac:dyDescent="0.2">
      <c r="A21" s="55" t="s">
        <v>40</v>
      </c>
      <c r="B21" s="194">
        <v>2870</v>
      </c>
      <c r="C21" s="194">
        <v>8</v>
      </c>
      <c r="D21" s="190">
        <f t="shared" si="0"/>
        <v>2.7874564459930314E-3</v>
      </c>
      <c r="E21" s="194">
        <v>923</v>
      </c>
      <c r="F21" s="194">
        <v>166</v>
      </c>
      <c r="G21" s="190">
        <f t="shared" si="1"/>
        <v>0.17984832069339113</v>
      </c>
      <c r="H21" s="189">
        <f t="shared" si="2"/>
        <v>3793</v>
      </c>
      <c r="I21" s="194">
        <v>22880790</v>
      </c>
      <c r="J21" s="194">
        <v>425714</v>
      </c>
    </row>
    <row r="22" spans="1:10" x14ac:dyDescent="0.2">
      <c r="A22" s="55" t="s">
        <v>41</v>
      </c>
      <c r="B22" s="193">
        <v>16</v>
      </c>
      <c r="C22" s="193">
        <v>0</v>
      </c>
      <c r="D22" s="190">
        <f t="shared" si="0"/>
        <v>0</v>
      </c>
      <c r="E22" s="193">
        <v>11</v>
      </c>
      <c r="F22" s="193">
        <v>0</v>
      </c>
      <c r="G22" s="190">
        <f t="shared" si="1"/>
        <v>0</v>
      </c>
      <c r="H22" s="189">
        <f t="shared" si="2"/>
        <v>27</v>
      </c>
      <c r="I22" s="193">
        <v>0</v>
      </c>
      <c r="J22" s="193">
        <v>0</v>
      </c>
    </row>
    <row r="23" spans="1:10" x14ac:dyDescent="0.2">
      <c r="A23" s="55" t="s">
        <v>42</v>
      </c>
      <c r="B23" s="193">
        <v>11</v>
      </c>
      <c r="C23" s="193">
        <v>0</v>
      </c>
      <c r="D23" s="190">
        <f t="shared" si="0"/>
        <v>0</v>
      </c>
      <c r="E23" s="193">
        <v>15</v>
      </c>
      <c r="F23" s="193">
        <v>0</v>
      </c>
      <c r="G23" s="190">
        <f t="shared" si="1"/>
        <v>0</v>
      </c>
      <c r="H23" s="189">
        <f t="shared" si="2"/>
        <v>26</v>
      </c>
      <c r="I23" s="193">
        <v>0</v>
      </c>
      <c r="J23" s="193">
        <v>0</v>
      </c>
    </row>
    <row r="24" spans="1:10" x14ac:dyDescent="0.2">
      <c r="A24" s="55" t="s">
        <v>43</v>
      </c>
      <c r="B24" s="193">
        <v>0</v>
      </c>
      <c r="C24" s="193">
        <v>0</v>
      </c>
      <c r="D24" s="190">
        <v>0.13</v>
      </c>
      <c r="E24" s="193">
        <v>13</v>
      </c>
      <c r="F24" s="193">
        <v>0</v>
      </c>
      <c r="G24" s="190">
        <f t="shared" si="1"/>
        <v>0</v>
      </c>
      <c r="H24" s="189">
        <f t="shared" si="2"/>
        <v>13</v>
      </c>
      <c r="I24" s="193">
        <v>0</v>
      </c>
      <c r="J24" s="193">
        <v>0</v>
      </c>
    </row>
    <row r="25" spans="1:10" x14ac:dyDescent="0.2">
      <c r="A25" s="55" t="s">
        <v>44</v>
      </c>
      <c r="B25" s="193">
        <v>0</v>
      </c>
      <c r="C25" s="193">
        <v>0</v>
      </c>
      <c r="D25" s="190" t="str">
        <f t="shared" ref="D25:D56" si="3">IF(OR((B25=0),(B25="")),"",(C25/B25))</f>
        <v/>
      </c>
      <c r="E25" s="193">
        <v>1</v>
      </c>
      <c r="F25" s="193">
        <v>0</v>
      </c>
      <c r="G25" s="190">
        <f t="shared" si="1"/>
        <v>0</v>
      </c>
      <c r="H25" s="189">
        <f t="shared" si="2"/>
        <v>1</v>
      </c>
      <c r="I25" s="193">
        <v>0</v>
      </c>
      <c r="J25" s="193">
        <v>0</v>
      </c>
    </row>
    <row r="26" spans="1:10" x14ac:dyDescent="0.2">
      <c r="A26" s="55" t="s">
        <v>45</v>
      </c>
      <c r="B26" s="193">
        <v>0</v>
      </c>
      <c r="C26" s="193">
        <v>0</v>
      </c>
      <c r="D26" s="190" t="str">
        <f t="shared" si="3"/>
        <v/>
      </c>
      <c r="E26" s="193">
        <v>0</v>
      </c>
      <c r="F26" s="193">
        <v>0</v>
      </c>
      <c r="G26" s="190" t="str">
        <f t="shared" si="1"/>
        <v/>
      </c>
      <c r="H26" s="189">
        <f t="shared" si="2"/>
        <v>0</v>
      </c>
      <c r="I26" s="193">
        <v>0</v>
      </c>
      <c r="J26" s="193">
        <v>0</v>
      </c>
    </row>
    <row r="27" spans="1:10" x14ac:dyDescent="0.2">
      <c r="A27" s="55" t="s">
        <v>46</v>
      </c>
      <c r="B27" s="193">
        <v>19</v>
      </c>
      <c r="C27" s="193">
        <v>14</v>
      </c>
      <c r="D27" s="190">
        <f t="shared" si="3"/>
        <v>0.73684210526315785</v>
      </c>
      <c r="E27" s="193">
        <v>5</v>
      </c>
      <c r="F27" s="193">
        <v>0</v>
      </c>
      <c r="G27" s="190">
        <f t="shared" si="1"/>
        <v>0</v>
      </c>
      <c r="H27" s="189">
        <f t="shared" si="2"/>
        <v>24</v>
      </c>
      <c r="I27" s="193">
        <v>20388459</v>
      </c>
      <c r="J27" s="193">
        <v>422510.04</v>
      </c>
    </row>
    <row r="28" spans="1:10" x14ac:dyDescent="0.2">
      <c r="A28" s="55" t="s">
        <v>47</v>
      </c>
      <c r="B28" s="193">
        <v>0</v>
      </c>
      <c r="C28" s="193">
        <v>0</v>
      </c>
      <c r="D28" s="190" t="str">
        <f t="shared" si="3"/>
        <v/>
      </c>
      <c r="E28" s="193">
        <v>7</v>
      </c>
      <c r="F28" s="193">
        <v>1</v>
      </c>
      <c r="G28" s="190">
        <f t="shared" si="1"/>
        <v>0.14285714285714285</v>
      </c>
      <c r="H28" s="189">
        <f t="shared" si="2"/>
        <v>7</v>
      </c>
      <c r="I28" s="193">
        <v>133772</v>
      </c>
      <c r="J28" s="193">
        <v>1378.55</v>
      </c>
    </row>
    <row r="29" spans="1:10" x14ac:dyDescent="0.2">
      <c r="A29" s="55" t="s">
        <v>48</v>
      </c>
      <c r="B29" s="193">
        <v>0</v>
      </c>
      <c r="C29" s="193">
        <v>0</v>
      </c>
      <c r="D29" s="190" t="str">
        <f t="shared" si="3"/>
        <v/>
      </c>
      <c r="E29" s="193">
        <v>3</v>
      </c>
      <c r="F29" s="193">
        <v>0</v>
      </c>
      <c r="G29" s="190">
        <f t="shared" si="1"/>
        <v>0</v>
      </c>
      <c r="H29" s="189">
        <f t="shared" si="2"/>
        <v>3</v>
      </c>
      <c r="I29" s="193">
        <v>0</v>
      </c>
      <c r="J29" s="193">
        <v>0</v>
      </c>
    </row>
    <row r="30" spans="1:10" x14ac:dyDescent="0.2">
      <c r="A30" s="55" t="s">
        <v>49</v>
      </c>
      <c r="B30" s="193">
        <v>29</v>
      </c>
      <c r="C30" s="193">
        <v>25</v>
      </c>
      <c r="D30" s="190">
        <f t="shared" si="3"/>
        <v>0.86206896551724133</v>
      </c>
      <c r="E30" s="193">
        <v>29</v>
      </c>
      <c r="F30" s="193">
        <v>25</v>
      </c>
      <c r="G30" s="190">
        <f t="shared" si="1"/>
        <v>0.86206896551724133</v>
      </c>
      <c r="H30" s="189">
        <f t="shared" si="2"/>
        <v>58</v>
      </c>
      <c r="I30" s="193">
        <v>2016434</v>
      </c>
      <c r="J30" s="193">
        <v>0</v>
      </c>
    </row>
    <row r="31" spans="1:10" x14ac:dyDescent="0.2">
      <c r="A31" s="55" t="s">
        <v>50</v>
      </c>
      <c r="B31" s="193">
        <v>6</v>
      </c>
      <c r="C31" s="193">
        <v>1</v>
      </c>
      <c r="D31" s="190">
        <f t="shared" si="3"/>
        <v>0.16666666666666666</v>
      </c>
      <c r="E31" s="193">
        <v>28</v>
      </c>
      <c r="F31" s="193">
        <v>6</v>
      </c>
      <c r="G31" s="190">
        <f t="shared" si="1"/>
        <v>0.21428571428571427</v>
      </c>
      <c r="H31" s="189">
        <f t="shared" si="2"/>
        <v>34</v>
      </c>
      <c r="I31" s="193">
        <v>931990</v>
      </c>
      <c r="J31" s="193">
        <v>-19787.05</v>
      </c>
    </row>
    <row r="32" spans="1:10" x14ac:dyDescent="0.2">
      <c r="A32" s="55" t="s">
        <v>51</v>
      </c>
      <c r="B32" s="193">
        <v>91</v>
      </c>
      <c r="C32" s="193">
        <v>0</v>
      </c>
      <c r="D32" s="190">
        <f t="shared" si="3"/>
        <v>0</v>
      </c>
      <c r="E32" s="193">
        <v>121</v>
      </c>
      <c r="F32" s="193">
        <v>3</v>
      </c>
      <c r="G32" s="190">
        <f t="shared" si="1"/>
        <v>2.4793388429752067E-2</v>
      </c>
      <c r="H32" s="189">
        <f t="shared" si="2"/>
        <v>212</v>
      </c>
      <c r="I32" s="193">
        <v>71760</v>
      </c>
      <c r="J32" s="193">
        <v>1658.01</v>
      </c>
    </row>
    <row r="33" spans="1:10" x14ac:dyDescent="0.2">
      <c r="A33" s="55" t="s">
        <v>52</v>
      </c>
      <c r="B33" s="193">
        <v>1</v>
      </c>
      <c r="C33" s="193">
        <v>0</v>
      </c>
      <c r="D33" s="190">
        <f t="shared" si="3"/>
        <v>0</v>
      </c>
      <c r="E33" s="193">
        <v>13</v>
      </c>
      <c r="F33" s="193">
        <v>0</v>
      </c>
      <c r="G33" s="190">
        <f t="shared" si="1"/>
        <v>0</v>
      </c>
      <c r="H33" s="189">
        <f t="shared" si="2"/>
        <v>14</v>
      </c>
      <c r="I33" s="193">
        <v>0</v>
      </c>
      <c r="J33" s="193">
        <v>0</v>
      </c>
    </row>
    <row r="34" spans="1:10" x14ac:dyDescent="0.2">
      <c r="A34" s="55" t="s">
        <v>53</v>
      </c>
      <c r="B34" s="193">
        <v>2313</v>
      </c>
      <c r="C34" s="193">
        <v>15</v>
      </c>
      <c r="D34" s="190">
        <f t="shared" si="3"/>
        <v>6.4850843060959796E-3</v>
      </c>
      <c r="E34" s="193">
        <v>2192</v>
      </c>
      <c r="F34" s="193">
        <v>53</v>
      </c>
      <c r="G34" s="190">
        <f t="shared" si="1"/>
        <v>2.4178832116788323E-2</v>
      </c>
      <c r="H34" s="189">
        <f t="shared" si="2"/>
        <v>4505</v>
      </c>
      <c r="I34" s="193">
        <v>34792560</v>
      </c>
      <c r="J34" s="193">
        <v>804652.74</v>
      </c>
    </row>
    <row r="35" spans="1:10" x14ac:dyDescent="0.2">
      <c r="A35" s="55" t="s">
        <v>54</v>
      </c>
      <c r="B35" s="193">
        <v>30</v>
      </c>
      <c r="C35" s="193">
        <v>30</v>
      </c>
      <c r="D35" s="190">
        <f t="shared" si="3"/>
        <v>1</v>
      </c>
      <c r="E35" s="193">
        <v>55</v>
      </c>
      <c r="F35" s="193">
        <v>52</v>
      </c>
      <c r="G35" s="190">
        <f t="shared" si="1"/>
        <v>0.94545454545454544</v>
      </c>
      <c r="H35" s="189">
        <f t="shared" si="2"/>
        <v>85</v>
      </c>
      <c r="I35" s="193">
        <v>2656705</v>
      </c>
      <c r="J35" s="193">
        <v>47318.58</v>
      </c>
    </row>
    <row r="36" spans="1:10" x14ac:dyDescent="0.2">
      <c r="A36" s="50" t="s">
        <v>55</v>
      </c>
      <c r="B36" s="193">
        <v>32</v>
      </c>
      <c r="C36" s="193">
        <v>7</v>
      </c>
      <c r="D36" s="190">
        <f t="shared" si="3"/>
        <v>0.21875</v>
      </c>
      <c r="E36" s="193">
        <v>45</v>
      </c>
      <c r="F36" s="193">
        <v>0</v>
      </c>
      <c r="G36" s="190">
        <f t="shared" si="1"/>
        <v>0</v>
      </c>
      <c r="H36" s="189">
        <f t="shared" si="2"/>
        <v>77</v>
      </c>
      <c r="I36" s="193">
        <v>245760</v>
      </c>
      <c r="J36" s="193">
        <v>4098</v>
      </c>
    </row>
    <row r="37" spans="1:10" x14ac:dyDescent="0.2">
      <c r="A37" s="50" t="s">
        <v>56</v>
      </c>
      <c r="B37" s="193">
        <v>1</v>
      </c>
      <c r="C37" s="193">
        <v>0</v>
      </c>
      <c r="D37" s="190">
        <f t="shared" si="3"/>
        <v>0</v>
      </c>
      <c r="E37" s="193">
        <v>2</v>
      </c>
      <c r="F37" s="193">
        <v>0</v>
      </c>
      <c r="G37" s="190">
        <f t="shared" si="1"/>
        <v>0</v>
      </c>
      <c r="H37" s="189">
        <f t="shared" si="2"/>
        <v>3</v>
      </c>
      <c r="I37" s="193">
        <v>0</v>
      </c>
      <c r="J37" s="193">
        <v>0</v>
      </c>
    </row>
    <row r="38" spans="1:10" x14ac:dyDescent="0.2">
      <c r="A38" s="55" t="s">
        <v>57</v>
      </c>
      <c r="B38" s="193">
        <v>28</v>
      </c>
      <c r="C38" s="194">
        <v>19</v>
      </c>
      <c r="D38" s="190">
        <f t="shared" si="3"/>
        <v>0.6785714285714286</v>
      </c>
      <c r="E38" s="193">
        <v>3</v>
      </c>
      <c r="F38" s="193">
        <v>0</v>
      </c>
      <c r="G38" s="190">
        <f t="shared" ref="G38:G69" si="4">IF(OR((E38=0),(E38="")),"",(F38/E38))</f>
        <v>0</v>
      </c>
      <c r="H38" s="189">
        <f t="shared" ref="H38:H72" si="5">(B38+E38)</f>
        <v>31</v>
      </c>
      <c r="I38" s="193">
        <v>1355986</v>
      </c>
      <c r="J38" s="193">
        <v>-135597</v>
      </c>
    </row>
    <row r="39" spans="1:10" x14ac:dyDescent="0.2">
      <c r="A39" s="55" t="s">
        <v>58</v>
      </c>
      <c r="B39" s="193">
        <v>1</v>
      </c>
      <c r="C39" s="193">
        <v>0</v>
      </c>
      <c r="D39" s="190">
        <f t="shared" si="3"/>
        <v>0</v>
      </c>
      <c r="E39" s="193">
        <v>0</v>
      </c>
      <c r="F39" s="193">
        <v>0</v>
      </c>
      <c r="G39" s="190" t="str">
        <f t="shared" si="4"/>
        <v/>
      </c>
      <c r="H39" s="189">
        <f t="shared" si="5"/>
        <v>1</v>
      </c>
      <c r="I39" s="193">
        <v>0</v>
      </c>
      <c r="J39" s="193">
        <v>0</v>
      </c>
    </row>
    <row r="40" spans="1:10" x14ac:dyDescent="0.2">
      <c r="A40" s="55" t="s">
        <v>59</v>
      </c>
      <c r="B40" s="193">
        <v>45</v>
      </c>
      <c r="C40" s="193">
        <v>4</v>
      </c>
      <c r="D40" s="190">
        <f t="shared" si="3"/>
        <v>8.8888888888888892E-2</v>
      </c>
      <c r="E40" s="193">
        <v>21</v>
      </c>
      <c r="F40" s="193">
        <v>1</v>
      </c>
      <c r="G40" s="190">
        <f t="shared" si="4"/>
        <v>4.7619047619047616E-2</v>
      </c>
      <c r="H40" s="189">
        <f t="shared" si="5"/>
        <v>66</v>
      </c>
      <c r="I40" s="193">
        <v>847192</v>
      </c>
      <c r="J40" s="193">
        <v>15778.56</v>
      </c>
    </row>
    <row r="41" spans="1:10" x14ac:dyDescent="0.2">
      <c r="A41" s="55" t="s">
        <v>60</v>
      </c>
      <c r="B41" s="193">
        <v>64</v>
      </c>
      <c r="C41" s="193">
        <v>21</v>
      </c>
      <c r="D41" s="190">
        <f t="shared" si="3"/>
        <v>0.328125</v>
      </c>
      <c r="E41" s="193">
        <v>957</v>
      </c>
      <c r="F41" s="193">
        <v>174</v>
      </c>
      <c r="G41" s="190">
        <f t="shared" si="4"/>
        <v>0.18181818181818182</v>
      </c>
      <c r="H41" s="189">
        <f t="shared" si="5"/>
        <v>1021</v>
      </c>
      <c r="I41" s="193">
        <v>38671150</v>
      </c>
      <c r="J41" s="193">
        <v>718359.15</v>
      </c>
    </row>
    <row r="42" spans="1:10" x14ac:dyDescent="0.2">
      <c r="A42" s="55" t="s">
        <v>61</v>
      </c>
      <c r="B42" s="193">
        <v>0</v>
      </c>
      <c r="C42" s="193">
        <v>0</v>
      </c>
      <c r="D42" s="190" t="str">
        <f t="shared" si="3"/>
        <v/>
      </c>
      <c r="E42" s="193">
        <v>28</v>
      </c>
      <c r="F42" s="193">
        <v>3</v>
      </c>
      <c r="G42" s="190">
        <f t="shared" si="4"/>
        <v>0.10714285714285714</v>
      </c>
      <c r="H42" s="189">
        <f t="shared" si="5"/>
        <v>28</v>
      </c>
      <c r="I42" s="193">
        <v>186279</v>
      </c>
      <c r="J42" s="193">
        <v>3329.92</v>
      </c>
    </row>
    <row r="43" spans="1:10" x14ac:dyDescent="0.2">
      <c r="A43" s="55" t="s">
        <v>62</v>
      </c>
      <c r="B43" s="193">
        <v>1</v>
      </c>
      <c r="C43" s="193">
        <v>0</v>
      </c>
      <c r="D43" s="190">
        <f t="shared" si="3"/>
        <v>0</v>
      </c>
      <c r="E43" s="193">
        <v>3</v>
      </c>
      <c r="F43" s="193">
        <v>0</v>
      </c>
      <c r="G43" s="190">
        <f t="shared" si="4"/>
        <v>0</v>
      </c>
      <c r="H43" s="189">
        <f t="shared" si="5"/>
        <v>4</v>
      </c>
      <c r="I43" s="193">
        <v>0</v>
      </c>
      <c r="J43" s="193">
        <v>0</v>
      </c>
    </row>
    <row r="44" spans="1:10" x14ac:dyDescent="0.2">
      <c r="A44" s="55" t="s">
        <v>63</v>
      </c>
      <c r="B44" s="193">
        <v>1</v>
      </c>
      <c r="C44" s="193">
        <v>0</v>
      </c>
      <c r="D44" s="190">
        <f t="shared" si="3"/>
        <v>0</v>
      </c>
      <c r="E44" s="193">
        <v>0</v>
      </c>
      <c r="F44" s="193">
        <v>0</v>
      </c>
      <c r="G44" s="190" t="str">
        <f t="shared" si="4"/>
        <v/>
      </c>
      <c r="H44" s="189">
        <f t="shared" si="5"/>
        <v>1</v>
      </c>
      <c r="I44" s="193">
        <v>0</v>
      </c>
      <c r="J44" s="193">
        <v>0</v>
      </c>
    </row>
    <row r="45" spans="1:10" x14ac:dyDescent="0.2">
      <c r="A45" s="55" t="s">
        <v>64</v>
      </c>
      <c r="B45" s="193">
        <v>4</v>
      </c>
      <c r="C45" s="193">
        <v>1</v>
      </c>
      <c r="D45" s="190">
        <f t="shared" si="3"/>
        <v>0.25</v>
      </c>
      <c r="E45" s="193">
        <v>1</v>
      </c>
      <c r="F45" s="193">
        <v>0</v>
      </c>
      <c r="G45" s="190">
        <f t="shared" si="4"/>
        <v>0</v>
      </c>
      <c r="H45" s="189">
        <f t="shared" si="5"/>
        <v>5</v>
      </c>
      <c r="I45" s="193">
        <v>25000</v>
      </c>
      <c r="J45" s="193">
        <v>597.11</v>
      </c>
    </row>
    <row r="46" spans="1:10" x14ac:dyDescent="0.2">
      <c r="A46" s="55" t="s">
        <v>65</v>
      </c>
      <c r="B46" s="193">
        <v>29</v>
      </c>
      <c r="C46" s="193">
        <v>2</v>
      </c>
      <c r="D46" s="190">
        <f t="shared" si="3"/>
        <v>6.8965517241379309E-2</v>
      </c>
      <c r="E46" s="193">
        <v>307</v>
      </c>
      <c r="F46" s="193">
        <v>9</v>
      </c>
      <c r="G46" s="190">
        <f t="shared" si="4"/>
        <v>2.9315960912052116E-2</v>
      </c>
      <c r="H46" s="189">
        <f t="shared" si="5"/>
        <v>336</v>
      </c>
      <c r="I46" s="193">
        <v>2987730</v>
      </c>
      <c r="J46" s="193">
        <v>54023</v>
      </c>
    </row>
    <row r="47" spans="1:10" x14ac:dyDescent="0.2">
      <c r="A47" s="55" t="s">
        <v>66</v>
      </c>
      <c r="B47" s="193">
        <v>54</v>
      </c>
      <c r="C47" s="193">
        <v>1</v>
      </c>
      <c r="D47" s="190">
        <f t="shared" si="3"/>
        <v>1.8518518518518517E-2</v>
      </c>
      <c r="E47" s="193">
        <v>54</v>
      </c>
      <c r="F47" s="193">
        <v>0</v>
      </c>
      <c r="G47" s="190">
        <f t="shared" si="4"/>
        <v>0</v>
      </c>
      <c r="H47" s="189">
        <f t="shared" si="5"/>
        <v>108</v>
      </c>
      <c r="I47" s="193">
        <v>294651</v>
      </c>
      <c r="J47" s="193">
        <v>5153.43</v>
      </c>
    </row>
    <row r="48" spans="1:10" x14ac:dyDescent="0.2">
      <c r="A48" s="55" t="s">
        <v>67</v>
      </c>
      <c r="B48" s="193">
        <v>22</v>
      </c>
      <c r="C48" s="193">
        <v>0</v>
      </c>
      <c r="D48" s="190">
        <f t="shared" si="3"/>
        <v>0</v>
      </c>
      <c r="E48" s="193">
        <v>39</v>
      </c>
      <c r="F48" s="193">
        <v>7</v>
      </c>
      <c r="G48" s="190">
        <f t="shared" si="4"/>
        <v>0.17948717948717949</v>
      </c>
      <c r="H48" s="189">
        <f t="shared" si="5"/>
        <v>61</v>
      </c>
      <c r="I48" s="193">
        <v>2491040</v>
      </c>
      <c r="J48" s="193">
        <v>42196</v>
      </c>
    </row>
    <row r="49" spans="1:10" x14ac:dyDescent="0.2">
      <c r="A49" s="55" t="s">
        <v>68</v>
      </c>
      <c r="B49" s="193">
        <v>30</v>
      </c>
      <c r="C49" s="193">
        <v>8</v>
      </c>
      <c r="D49" s="190">
        <f t="shared" si="3"/>
        <v>0.26666666666666666</v>
      </c>
      <c r="E49" s="193">
        <v>58</v>
      </c>
      <c r="F49" s="193">
        <v>1</v>
      </c>
      <c r="G49" s="190">
        <f t="shared" si="4"/>
        <v>1.7241379310344827E-2</v>
      </c>
      <c r="H49" s="189">
        <f t="shared" si="5"/>
        <v>88</v>
      </c>
      <c r="I49" s="193">
        <v>4158811</v>
      </c>
      <c r="J49" s="193">
        <v>42153.25</v>
      </c>
    </row>
    <row r="50" spans="1:10" x14ac:dyDescent="0.2">
      <c r="A50" s="55" t="s">
        <v>69</v>
      </c>
      <c r="B50" s="193">
        <v>2</v>
      </c>
      <c r="C50" s="193">
        <v>0</v>
      </c>
      <c r="D50" s="190">
        <f t="shared" si="3"/>
        <v>0</v>
      </c>
      <c r="E50" s="193">
        <v>48</v>
      </c>
      <c r="F50" s="193">
        <v>0</v>
      </c>
      <c r="G50" s="190">
        <f t="shared" si="4"/>
        <v>0</v>
      </c>
      <c r="H50" s="189">
        <f t="shared" si="5"/>
        <v>50</v>
      </c>
      <c r="I50" s="193">
        <v>0</v>
      </c>
      <c r="J50" s="193">
        <v>0</v>
      </c>
    </row>
    <row r="51" spans="1:10" x14ac:dyDescent="0.2">
      <c r="A51" s="55" t="s">
        <v>70</v>
      </c>
      <c r="B51" s="193">
        <v>11</v>
      </c>
      <c r="C51" s="193">
        <v>0</v>
      </c>
      <c r="D51" s="190">
        <f t="shared" si="3"/>
        <v>0</v>
      </c>
      <c r="E51" s="193">
        <v>23</v>
      </c>
      <c r="F51" s="193">
        <v>1</v>
      </c>
      <c r="G51" s="190">
        <f t="shared" si="4"/>
        <v>4.3478260869565216E-2</v>
      </c>
      <c r="H51" s="189">
        <f t="shared" si="5"/>
        <v>34</v>
      </c>
      <c r="I51" s="193">
        <v>731150</v>
      </c>
      <c r="J51" s="193">
        <v>901</v>
      </c>
    </row>
    <row r="52" spans="1:10" x14ac:dyDescent="0.2">
      <c r="A52" s="55" t="s">
        <v>71</v>
      </c>
      <c r="B52" s="193">
        <v>3</v>
      </c>
      <c r="C52" s="193">
        <v>0</v>
      </c>
      <c r="D52" s="190">
        <f t="shared" si="3"/>
        <v>0</v>
      </c>
      <c r="E52" s="193">
        <v>2</v>
      </c>
      <c r="F52" s="193">
        <v>0</v>
      </c>
      <c r="G52" s="190">
        <f t="shared" si="4"/>
        <v>0</v>
      </c>
      <c r="H52" s="189">
        <f t="shared" si="5"/>
        <v>5</v>
      </c>
      <c r="I52" s="193">
        <v>0</v>
      </c>
      <c r="J52" s="193">
        <v>0</v>
      </c>
    </row>
    <row r="53" spans="1:10" x14ac:dyDescent="0.2">
      <c r="A53" s="55" t="s">
        <v>72</v>
      </c>
      <c r="B53" s="193">
        <v>1902</v>
      </c>
      <c r="C53" s="193">
        <v>24</v>
      </c>
      <c r="D53" s="190">
        <f t="shared" si="3"/>
        <v>1.2618296529968454E-2</v>
      </c>
      <c r="E53" s="193">
        <v>708</v>
      </c>
      <c r="F53" s="193">
        <v>23</v>
      </c>
      <c r="G53" s="190">
        <f t="shared" si="4"/>
        <v>3.2485875706214688E-2</v>
      </c>
      <c r="H53" s="189">
        <f t="shared" si="5"/>
        <v>2610</v>
      </c>
      <c r="I53" s="193">
        <v>91055243</v>
      </c>
      <c r="J53" s="193">
        <v>1710197</v>
      </c>
    </row>
    <row r="54" spans="1:10" x14ac:dyDescent="0.2">
      <c r="A54" s="55" t="s">
        <v>73</v>
      </c>
      <c r="B54" s="193">
        <v>14</v>
      </c>
      <c r="C54" s="193">
        <v>5</v>
      </c>
      <c r="D54" s="190">
        <f t="shared" si="3"/>
        <v>0.35714285714285715</v>
      </c>
      <c r="E54" s="193">
        <v>15</v>
      </c>
      <c r="F54" s="193">
        <v>4</v>
      </c>
      <c r="G54" s="190">
        <f t="shared" si="4"/>
        <v>0.26666666666666666</v>
      </c>
      <c r="H54" s="189">
        <f t="shared" si="5"/>
        <v>29</v>
      </c>
      <c r="I54" s="193">
        <v>23030026</v>
      </c>
      <c r="J54" s="193">
        <v>477341.19</v>
      </c>
    </row>
    <row r="55" spans="1:10" x14ac:dyDescent="0.2">
      <c r="A55" s="55" t="s">
        <v>74</v>
      </c>
      <c r="B55" s="193">
        <v>520</v>
      </c>
      <c r="C55" s="193">
        <v>52</v>
      </c>
      <c r="D55" s="190">
        <f t="shared" si="3"/>
        <v>0.1</v>
      </c>
      <c r="E55" s="193">
        <v>3103</v>
      </c>
      <c r="F55" s="193">
        <v>97</v>
      </c>
      <c r="G55" s="190">
        <f t="shared" si="4"/>
        <v>3.1260070899129876E-2</v>
      </c>
      <c r="H55" s="189">
        <f t="shared" si="5"/>
        <v>3623</v>
      </c>
      <c r="I55" s="193">
        <v>56137235</v>
      </c>
      <c r="J55" s="193">
        <v>1180856.73</v>
      </c>
    </row>
    <row r="56" spans="1:10" x14ac:dyDescent="0.2">
      <c r="A56" s="55" t="s">
        <v>75</v>
      </c>
      <c r="B56" s="193">
        <v>427</v>
      </c>
      <c r="C56" s="193">
        <v>4</v>
      </c>
      <c r="D56" s="190">
        <f t="shared" si="3"/>
        <v>9.3676814988290398E-3</v>
      </c>
      <c r="E56" s="193">
        <v>315</v>
      </c>
      <c r="F56" s="193">
        <v>2</v>
      </c>
      <c r="G56" s="190">
        <f t="shared" si="4"/>
        <v>6.3492063492063492E-3</v>
      </c>
      <c r="H56" s="189">
        <f t="shared" si="5"/>
        <v>742</v>
      </c>
      <c r="I56" s="193">
        <v>1356301</v>
      </c>
      <c r="J56" s="193">
        <v>21693</v>
      </c>
    </row>
    <row r="57" spans="1:10" x14ac:dyDescent="0.2">
      <c r="A57" s="55" t="s">
        <v>76</v>
      </c>
      <c r="B57" s="193">
        <v>191</v>
      </c>
      <c r="C57" s="193">
        <v>46</v>
      </c>
      <c r="D57" s="190">
        <f t="shared" ref="D57:D73" si="6">IF(OR((B57=0),(B57="")),"",(C57/B57))</f>
        <v>0.24083769633507854</v>
      </c>
      <c r="E57" s="193">
        <v>557</v>
      </c>
      <c r="F57" s="193">
        <v>39</v>
      </c>
      <c r="G57" s="190">
        <f t="shared" si="4"/>
        <v>7.0017953321364457E-2</v>
      </c>
      <c r="H57" s="189">
        <f t="shared" si="5"/>
        <v>748</v>
      </c>
      <c r="I57" s="193">
        <v>15811768</v>
      </c>
      <c r="J57" s="193">
        <v>357293.49</v>
      </c>
    </row>
    <row r="58" spans="1:10" x14ac:dyDescent="0.2">
      <c r="A58" s="55" t="s">
        <v>77</v>
      </c>
      <c r="B58" s="193">
        <v>11</v>
      </c>
      <c r="C58" s="193">
        <v>0</v>
      </c>
      <c r="D58" s="190">
        <f t="shared" si="6"/>
        <v>0</v>
      </c>
      <c r="E58" s="193">
        <v>61</v>
      </c>
      <c r="F58" s="193">
        <v>4</v>
      </c>
      <c r="G58" s="190">
        <f t="shared" si="4"/>
        <v>6.5573770491803282E-2</v>
      </c>
      <c r="H58" s="189">
        <f t="shared" si="5"/>
        <v>72</v>
      </c>
      <c r="I58" s="193">
        <v>811055</v>
      </c>
      <c r="J58" s="193">
        <v>20909</v>
      </c>
    </row>
    <row r="59" spans="1:10" x14ac:dyDescent="0.2">
      <c r="A59" s="55" t="s">
        <v>78</v>
      </c>
      <c r="B59" s="193">
        <v>1</v>
      </c>
      <c r="C59" s="193">
        <v>0</v>
      </c>
      <c r="D59" s="190">
        <f t="shared" si="6"/>
        <v>0</v>
      </c>
      <c r="E59" s="193">
        <v>60</v>
      </c>
      <c r="F59" s="193">
        <v>1</v>
      </c>
      <c r="G59" s="190">
        <f t="shared" si="4"/>
        <v>1.6666666666666666E-2</v>
      </c>
      <c r="H59" s="189">
        <f t="shared" si="5"/>
        <v>61</v>
      </c>
      <c r="I59" s="193">
        <v>158205</v>
      </c>
      <c r="J59" s="193">
        <v>3005.26</v>
      </c>
    </row>
    <row r="60" spans="1:10" x14ac:dyDescent="0.2">
      <c r="A60" s="55" t="s">
        <v>79</v>
      </c>
      <c r="B60" s="193">
        <v>13</v>
      </c>
      <c r="C60" s="193">
        <v>2</v>
      </c>
      <c r="D60" s="190">
        <f t="shared" si="6"/>
        <v>0.15384615384615385</v>
      </c>
      <c r="E60" s="193">
        <v>38</v>
      </c>
      <c r="F60" s="193">
        <v>3</v>
      </c>
      <c r="G60" s="190">
        <f t="shared" si="4"/>
        <v>7.8947368421052627E-2</v>
      </c>
      <c r="H60" s="189">
        <f t="shared" si="5"/>
        <v>51</v>
      </c>
      <c r="I60" s="193">
        <v>679300</v>
      </c>
      <c r="J60" s="193">
        <v>11031</v>
      </c>
    </row>
    <row r="61" spans="1:10" x14ac:dyDescent="0.2">
      <c r="A61" s="55" t="s">
        <v>80</v>
      </c>
      <c r="B61" s="193">
        <v>39</v>
      </c>
      <c r="C61" s="193">
        <v>5</v>
      </c>
      <c r="D61" s="190">
        <f t="shared" si="6"/>
        <v>0.12820512820512819</v>
      </c>
      <c r="E61" s="193">
        <v>179</v>
      </c>
      <c r="F61" s="193">
        <v>26</v>
      </c>
      <c r="G61" s="190">
        <f t="shared" si="4"/>
        <v>0.14525139664804471</v>
      </c>
      <c r="H61" s="189">
        <f t="shared" si="5"/>
        <v>218</v>
      </c>
      <c r="I61" s="193">
        <v>5330072</v>
      </c>
      <c r="J61" s="193">
        <v>121488.01</v>
      </c>
    </row>
    <row r="62" spans="1:10" x14ac:dyDescent="0.2">
      <c r="A62" s="55" t="s">
        <v>81</v>
      </c>
      <c r="B62" s="193">
        <v>0</v>
      </c>
      <c r="C62" s="193">
        <v>0</v>
      </c>
      <c r="D62" s="190" t="str">
        <f t="shared" si="6"/>
        <v/>
      </c>
      <c r="E62" s="193">
        <v>52</v>
      </c>
      <c r="F62" s="193">
        <v>0</v>
      </c>
      <c r="G62" s="190">
        <f t="shared" si="4"/>
        <v>0</v>
      </c>
      <c r="H62" s="189">
        <f t="shared" si="5"/>
        <v>52</v>
      </c>
      <c r="I62" s="193">
        <v>0</v>
      </c>
      <c r="J62" s="193">
        <v>0</v>
      </c>
    </row>
    <row r="63" spans="1:10" x14ac:dyDescent="0.2">
      <c r="A63" s="55" t="s">
        <v>82</v>
      </c>
      <c r="B63" s="193">
        <v>43</v>
      </c>
      <c r="C63" s="193">
        <v>2</v>
      </c>
      <c r="D63" s="190">
        <f t="shared" si="6"/>
        <v>4.6511627906976744E-2</v>
      </c>
      <c r="E63" s="193">
        <v>415</v>
      </c>
      <c r="F63" s="193">
        <v>8</v>
      </c>
      <c r="G63" s="190">
        <f t="shared" si="4"/>
        <v>1.9277108433734941E-2</v>
      </c>
      <c r="H63" s="189">
        <f t="shared" si="5"/>
        <v>458</v>
      </c>
      <c r="I63" s="193">
        <v>-19945424</v>
      </c>
      <c r="J63" s="193">
        <v>-331994</v>
      </c>
    </row>
    <row r="64" spans="1:10" x14ac:dyDescent="0.2">
      <c r="A64" s="55" t="s">
        <v>83</v>
      </c>
      <c r="B64" s="193">
        <v>4</v>
      </c>
      <c r="C64" s="193">
        <v>0</v>
      </c>
      <c r="D64" s="190">
        <f t="shared" si="6"/>
        <v>0</v>
      </c>
      <c r="E64" s="193">
        <v>410</v>
      </c>
      <c r="F64" s="193">
        <v>8</v>
      </c>
      <c r="G64" s="190">
        <f t="shared" si="4"/>
        <v>1.9512195121951219E-2</v>
      </c>
      <c r="H64" s="189">
        <f t="shared" si="5"/>
        <v>414</v>
      </c>
      <c r="I64" s="193">
        <v>2999851</v>
      </c>
      <c r="J64" s="193">
        <v>55317.66</v>
      </c>
    </row>
    <row r="65" spans="1:10" x14ac:dyDescent="0.2">
      <c r="A65" s="55" t="s">
        <v>84</v>
      </c>
      <c r="B65" s="193">
        <v>0</v>
      </c>
      <c r="C65" s="193">
        <v>0</v>
      </c>
      <c r="D65" s="190" t="str">
        <f t="shared" si="6"/>
        <v/>
      </c>
      <c r="E65" s="193">
        <v>6</v>
      </c>
      <c r="F65" s="193">
        <v>0</v>
      </c>
      <c r="G65" s="190">
        <f t="shared" si="4"/>
        <v>0</v>
      </c>
      <c r="H65" s="189">
        <f t="shared" si="5"/>
        <v>6</v>
      </c>
      <c r="I65" s="193">
        <v>0</v>
      </c>
      <c r="J65" s="193">
        <v>0</v>
      </c>
    </row>
    <row r="66" spans="1:10" x14ac:dyDescent="0.2">
      <c r="A66" s="55" t="s">
        <v>85</v>
      </c>
      <c r="B66" s="193">
        <v>4</v>
      </c>
      <c r="C66" s="193">
        <v>1</v>
      </c>
      <c r="D66" s="190">
        <f t="shared" si="6"/>
        <v>0.25</v>
      </c>
      <c r="E66" s="193">
        <v>10</v>
      </c>
      <c r="F66" s="193">
        <v>0</v>
      </c>
      <c r="G66" s="190">
        <f t="shared" si="4"/>
        <v>0</v>
      </c>
      <c r="H66" s="189">
        <f t="shared" si="5"/>
        <v>14</v>
      </c>
      <c r="I66" s="193">
        <v>25000</v>
      </c>
      <c r="J66" s="193">
        <v>455.85</v>
      </c>
    </row>
    <row r="67" spans="1:10" x14ac:dyDescent="0.2">
      <c r="A67" s="55" t="s">
        <v>86</v>
      </c>
      <c r="B67" s="193">
        <v>1</v>
      </c>
      <c r="C67" s="193">
        <v>0</v>
      </c>
      <c r="D67" s="190">
        <f t="shared" si="6"/>
        <v>0</v>
      </c>
      <c r="E67" s="193">
        <v>3</v>
      </c>
      <c r="F67" s="193">
        <v>0</v>
      </c>
      <c r="G67" s="190">
        <f t="shared" si="4"/>
        <v>0</v>
      </c>
      <c r="H67" s="189">
        <f t="shared" si="5"/>
        <v>4</v>
      </c>
      <c r="I67" s="193">
        <v>0</v>
      </c>
      <c r="J67" s="193">
        <v>0</v>
      </c>
    </row>
    <row r="68" spans="1:10" x14ac:dyDescent="0.2">
      <c r="A68" s="55" t="s">
        <v>87</v>
      </c>
      <c r="B68" s="193">
        <v>32</v>
      </c>
      <c r="C68" s="193">
        <v>29</v>
      </c>
      <c r="D68" s="190">
        <f t="shared" si="6"/>
        <v>0.90625</v>
      </c>
      <c r="E68" s="193">
        <v>32</v>
      </c>
      <c r="F68" s="193">
        <v>29</v>
      </c>
      <c r="G68" s="190">
        <f t="shared" si="4"/>
        <v>0.90625</v>
      </c>
      <c r="H68" s="189">
        <f t="shared" si="5"/>
        <v>64</v>
      </c>
      <c r="I68" s="193">
        <v>700228</v>
      </c>
      <c r="J68" s="193">
        <v>13357.37</v>
      </c>
    </row>
    <row r="69" spans="1:10" x14ac:dyDescent="0.2">
      <c r="A69" s="55" t="s">
        <v>88</v>
      </c>
      <c r="B69" s="193">
        <v>2335</v>
      </c>
      <c r="C69" s="193">
        <v>2</v>
      </c>
      <c r="D69" s="190">
        <f t="shared" si="6"/>
        <v>8.5653104925053529E-4</v>
      </c>
      <c r="E69" s="193">
        <v>1344</v>
      </c>
      <c r="F69" s="193">
        <v>534</v>
      </c>
      <c r="G69" s="190">
        <f t="shared" si="4"/>
        <v>0.39732142857142855</v>
      </c>
      <c r="H69" s="189">
        <f t="shared" si="5"/>
        <v>3679</v>
      </c>
      <c r="I69" s="193">
        <v>71604871</v>
      </c>
      <c r="J69" s="193">
        <v>1666078.66</v>
      </c>
    </row>
    <row r="70" spans="1:10" x14ac:dyDescent="0.2">
      <c r="A70" s="55" t="s">
        <v>89</v>
      </c>
      <c r="B70" s="193">
        <v>1</v>
      </c>
      <c r="C70" s="193">
        <v>0</v>
      </c>
      <c r="D70" s="190">
        <f t="shared" si="6"/>
        <v>0</v>
      </c>
      <c r="E70" s="193">
        <v>1</v>
      </c>
      <c r="F70" s="193">
        <v>0</v>
      </c>
      <c r="G70" s="190">
        <f>IF(OR((E70=0),(E70="")),"",(F70/E70))</f>
        <v>0</v>
      </c>
      <c r="H70" s="189">
        <f t="shared" si="5"/>
        <v>2</v>
      </c>
      <c r="I70" s="193">
        <v>0</v>
      </c>
      <c r="J70" s="193">
        <v>0</v>
      </c>
    </row>
    <row r="71" spans="1:10" x14ac:dyDescent="0.2">
      <c r="A71" s="55" t="s">
        <v>90</v>
      </c>
      <c r="B71" s="193">
        <v>9</v>
      </c>
      <c r="C71" s="193">
        <v>5</v>
      </c>
      <c r="D71" s="190">
        <f t="shared" si="6"/>
        <v>0.55555555555555558</v>
      </c>
      <c r="E71" s="193">
        <v>12</v>
      </c>
      <c r="F71" s="193">
        <v>0</v>
      </c>
      <c r="G71" s="190">
        <f>IF(OR((E71=0),(E71="")),"",(F71/E71))</f>
        <v>0</v>
      </c>
      <c r="H71" s="189">
        <f t="shared" si="5"/>
        <v>21</v>
      </c>
      <c r="I71" s="193">
        <v>50000</v>
      </c>
      <c r="J71" s="193">
        <v>471.72</v>
      </c>
    </row>
    <row r="72" spans="1:10" x14ac:dyDescent="0.2">
      <c r="A72" s="55" t="s">
        <v>91</v>
      </c>
      <c r="B72" s="193">
        <v>8</v>
      </c>
      <c r="C72" s="193">
        <v>0</v>
      </c>
      <c r="D72" s="190">
        <f t="shared" si="6"/>
        <v>0</v>
      </c>
      <c r="E72" s="193">
        <v>2</v>
      </c>
      <c r="F72" s="193">
        <v>0</v>
      </c>
      <c r="G72" s="190">
        <f>IF(OR((E72=0),(E72="")),"",(F72/E72))</f>
        <v>0</v>
      </c>
      <c r="H72" s="189">
        <f t="shared" si="5"/>
        <v>10</v>
      </c>
      <c r="I72" s="193">
        <v>0</v>
      </c>
      <c r="J72" s="193">
        <v>0</v>
      </c>
    </row>
    <row r="73" spans="1:10" x14ac:dyDescent="0.2">
      <c r="A73" s="65" t="s">
        <v>92</v>
      </c>
      <c r="B73" s="192">
        <f>SUM(B6:B72)</f>
        <v>30706</v>
      </c>
      <c r="C73" s="192">
        <f>SUM(C6:C72)</f>
        <v>2324</v>
      </c>
      <c r="D73" s="190">
        <f t="shared" si="6"/>
        <v>7.5685533771901251E-2</v>
      </c>
      <c r="E73" s="192">
        <f>SUM(E6:E72)</f>
        <v>64536</v>
      </c>
      <c r="F73" s="191">
        <f>SUM(F6:F72)</f>
        <v>16627</v>
      </c>
      <c r="G73" s="190">
        <f>IF(OR((E73=0),(E73="")),"",(F73/E73))</f>
        <v>0.25763914714268005</v>
      </c>
      <c r="H73" s="189">
        <f>SUM(H6:H72)</f>
        <v>95242</v>
      </c>
      <c r="I73" s="189">
        <f>SUM(I4:I72)</f>
        <v>3574525585</v>
      </c>
      <c r="J73" s="189">
        <f>SUM(J6:J72)</f>
        <v>81864933.430000022</v>
      </c>
    </row>
    <row r="74" spans="1:10" x14ac:dyDescent="0.2">
      <c r="A74" s="69"/>
      <c r="B74" s="71"/>
      <c r="C74" s="70" t="s">
        <v>93</v>
      </c>
      <c r="D74" s="72"/>
      <c r="E74" s="71"/>
      <c r="F74" s="72"/>
      <c r="G74" s="72"/>
      <c r="H74" s="71"/>
      <c r="I74" s="73"/>
      <c r="J74" s="74"/>
    </row>
    <row r="75" spans="1:10" ht="12.75" customHeight="1" x14ac:dyDescent="0.2">
      <c r="A75" s="438" t="s">
        <v>163</v>
      </c>
      <c r="B75" s="70"/>
      <c r="C75" s="70"/>
      <c r="D75" s="75"/>
      <c r="E75" s="77"/>
      <c r="F75" s="76"/>
      <c r="G75" s="75"/>
      <c r="H75" s="77"/>
      <c r="I75" s="77"/>
      <c r="J75" s="74"/>
    </row>
    <row r="76" spans="1:10" x14ac:dyDescent="0.2">
      <c r="A76" s="439"/>
    </row>
    <row r="77" spans="1:10" x14ac:dyDescent="0.2">
      <c r="A77" s="439"/>
    </row>
    <row r="78" spans="1:10" x14ac:dyDescent="0.2">
      <c r="A78" s="439"/>
    </row>
  </sheetData>
  <mergeCells count="3">
    <mergeCell ref="B2:C4"/>
    <mergeCell ref="E2:F4"/>
    <mergeCell ref="A75:A78"/>
  </mergeCells>
  <pageMargins left="0.75" right="0.75" top="0.5" bottom="1" header="0.5" footer="0.5"/>
  <pageSetup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8"/>
  <sheetViews>
    <sheetView workbookViewId="0">
      <pane xSplit="1" ySplit="5" topLeftCell="B6" activePane="bottomRight" state="frozen"/>
      <selection activeCell="A75" sqref="A75:A78"/>
      <selection pane="topRight" activeCell="A75" sqref="A75:A78"/>
      <selection pane="bottomLeft" activeCell="A75" sqref="A75:A78"/>
      <selection pane="bottomRight" activeCell="B6" sqref="B6"/>
    </sheetView>
  </sheetViews>
  <sheetFormatPr defaultRowHeight="12.75" x14ac:dyDescent="0.2"/>
  <cols>
    <col min="1" max="1" width="15.7109375" style="84" customWidth="1"/>
    <col min="2" max="8" width="9.140625" style="84"/>
    <col min="9" max="9" width="12.28515625" style="84" bestFit="1" customWidth="1"/>
    <col min="10" max="10" width="10.42578125" style="84" bestFit="1" customWidth="1"/>
    <col min="11" max="16384" width="9.140625" style="84"/>
  </cols>
  <sheetData>
    <row r="1" spans="1:10" x14ac:dyDescent="0.2">
      <c r="A1" s="206"/>
      <c r="B1" s="205" t="s">
        <v>122</v>
      </c>
      <c r="C1" s="199"/>
      <c r="D1" s="204" t="s">
        <v>0</v>
      </c>
      <c r="E1" s="201"/>
      <c r="F1" s="203" t="s">
        <v>1</v>
      </c>
      <c r="G1" s="202">
        <f>COUNTA(B6:B72)</f>
        <v>67</v>
      </c>
      <c r="H1" s="201" t="s">
        <v>2</v>
      </c>
      <c r="I1" s="199"/>
      <c r="J1" s="200"/>
    </row>
    <row r="2" spans="1:10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7</v>
      </c>
      <c r="I2" s="41" t="s">
        <v>8</v>
      </c>
      <c r="J2" s="41"/>
    </row>
    <row r="3" spans="1:10" x14ac:dyDescent="0.2">
      <c r="A3" s="42">
        <v>39498</v>
      </c>
      <c r="B3" s="454"/>
      <c r="C3" s="455"/>
      <c r="D3" s="43" t="s">
        <v>10</v>
      </c>
      <c r="E3" s="450"/>
      <c r="F3" s="451"/>
      <c r="G3" s="44" t="s">
        <v>10</v>
      </c>
      <c r="H3" s="46" t="s">
        <v>0</v>
      </c>
      <c r="I3" s="44" t="s">
        <v>13</v>
      </c>
      <c r="J3" s="44"/>
    </row>
    <row r="4" spans="1:10" x14ac:dyDescent="0.2">
      <c r="A4" s="47" t="s">
        <v>119</v>
      </c>
      <c r="B4" s="456"/>
      <c r="C4" s="457"/>
      <c r="D4" s="46" t="s">
        <v>139</v>
      </c>
      <c r="E4" s="448"/>
      <c r="F4" s="449"/>
      <c r="G4" s="49" t="s">
        <v>139</v>
      </c>
      <c r="H4" s="198" t="s">
        <v>10</v>
      </c>
      <c r="I4" s="44" t="s">
        <v>17</v>
      </c>
      <c r="J4" s="44" t="s">
        <v>13</v>
      </c>
    </row>
    <row r="5" spans="1:10" x14ac:dyDescent="0.2">
      <c r="A5" s="50" t="s">
        <v>19</v>
      </c>
      <c r="B5" s="51" t="s">
        <v>118</v>
      </c>
      <c r="C5" s="51" t="s">
        <v>21</v>
      </c>
      <c r="D5" s="52" t="s">
        <v>21</v>
      </c>
      <c r="E5" s="51" t="s">
        <v>118</v>
      </c>
      <c r="F5" s="51" t="s">
        <v>21</v>
      </c>
      <c r="G5" s="53" t="s">
        <v>21</v>
      </c>
      <c r="H5" s="52" t="s">
        <v>139</v>
      </c>
      <c r="I5" s="54" t="s">
        <v>23</v>
      </c>
      <c r="J5" s="44" t="s">
        <v>117</v>
      </c>
    </row>
    <row r="6" spans="1:10" x14ac:dyDescent="0.2">
      <c r="A6" s="50" t="s">
        <v>25</v>
      </c>
      <c r="B6" s="193">
        <v>37</v>
      </c>
      <c r="C6" s="193">
        <v>6</v>
      </c>
      <c r="D6" s="190">
        <f t="shared" ref="D6:D37" si="0">IF(OR((B6=0),(B6="")),"",(C6/B6))</f>
        <v>0.16216216216216217</v>
      </c>
      <c r="E6" s="193">
        <v>270</v>
      </c>
      <c r="F6" s="193">
        <v>0</v>
      </c>
      <c r="G6" s="190">
        <f t="shared" ref="G6:G37" si="1">IF(OR((E6=0),(E6="")),"",(F6/E6))</f>
        <v>0</v>
      </c>
      <c r="H6" s="189">
        <f t="shared" ref="H6:H37" si="2">(B6+E6)</f>
        <v>307</v>
      </c>
      <c r="I6" s="193">
        <v>-131600</v>
      </c>
      <c r="J6" s="193">
        <v>-3166</v>
      </c>
    </row>
    <row r="7" spans="1:10" x14ac:dyDescent="0.2">
      <c r="A7" s="55" t="s">
        <v>26</v>
      </c>
      <c r="B7" s="193">
        <v>0</v>
      </c>
      <c r="C7" s="193">
        <v>0</v>
      </c>
      <c r="D7" s="190" t="str">
        <f t="shared" si="0"/>
        <v/>
      </c>
      <c r="E7" s="193">
        <v>1</v>
      </c>
      <c r="F7" s="193">
        <v>0</v>
      </c>
      <c r="G7" s="190">
        <f t="shared" si="1"/>
        <v>0</v>
      </c>
      <c r="H7" s="189">
        <f t="shared" si="2"/>
        <v>1</v>
      </c>
      <c r="I7" s="193">
        <v>0</v>
      </c>
      <c r="J7" s="193">
        <v>0</v>
      </c>
    </row>
    <row r="8" spans="1:10" x14ac:dyDescent="0.2">
      <c r="A8" s="55" t="s">
        <v>27</v>
      </c>
      <c r="B8" s="193">
        <v>2</v>
      </c>
      <c r="C8" s="193">
        <v>0</v>
      </c>
      <c r="D8" s="190">
        <f t="shared" si="0"/>
        <v>0</v>
      </c>
      <c r="E8" s="193">
        <v>5193</v>
      </c>
      <c r="F8" s="193">
        <v>55</v>
      </c>
      <c r="G8" s="190">
        <f t="shared" si="1"/>
        <v>1.0591180435201233E-2</v>
      </c>
      <c r="H8" s="189">
        <f t="shared" si="2"/>
        <v>5195</v>
      </c>
      <c r="I8" s="193">
        <v>21988450</v>
      </c>
      <c r="J8" s="193">
        <v>286346.89</v>
      </c>
    </row>
    <row r="9" spans="1:10" x14ac:dyDescent="0.2">
      <c r="A9" s="55" t="s">
        <v>28</v>
      </c>
      <c r="B9" s="193">
        <v>1</v>
      </c>
      <c r="C9" s="193">
        <v>0</v>
      </c>
      <c r="D9" s="190">
        <f t="shared" si="0"/>
        <v>0</v>
      </c>
      <c r="E9" s="193">
        <v>17</v>
      </c>
      <c r="F9" s="193">
        <v>0</v>
      </c>
      <c r="G9" s="190">
        <f t="shared" si="1"/>
        <v>0</v>
      </c>
      <c r="H9" s="189">
        <f t="shared" si="2"/>
        <v>18</v>
      </c>
      <c r="I9" s="193">
        <v>0</v>
      </c>
      <c r="J9" s="193">
        <v>0</v>
      </c>
    </row>
    <row r="10" spans="1:10" x14ac:dyDescent="0.2">
      <c r="A10" s="55" t="s">
        <v>29</v>
      </c>
      <c r="B10" s="193">
        <v>885</v>
      </c>
      <c r="C10" s="193">
        <v>409</v>
      </c>
      <c r="D10" s="190">
        <f t="shared" si="0"/>
        <v>0.46214689265536724</v>
      </c>
      <c r="E10" s="193">
        <v>1907</v>
      </c>
      <c r="F10" s="193">
        <v>251</v>
      </c>
      <c r="G10" s="190">
        <f t="shared" si="1"/>
        <v>0.13162034609334033</v>
      </c>
      <c r="H10" s="189">
        <f t="shared" si="2"/>
        <v>2792</v>
      </c>
      <c r="I10" s="193">
        <v>64183745</v>
      </c>
      <c r="J10" s="193">
        <v>1092852.58</v>
      </c>
    </row>
    <row r="11" spans="1:10" x14ac:dyDescent="0.2">
      <c r="A11" s="55" t="s">
        <v>30</v>
      </c>
      <c r="B11" s="193">
        <v>13760</v>
      </c>
      <c r="C11" s="193">
        <v>438</v>
      </c>
      <c r="D11" s="190">
        <f t="shared" si="0"/>
        <v>3.1831395348837208E-2</v>
      </c>
      <c r="E11" s="193">
        <v>20700</v>
      </c>
      <c r="F11" s="193">
        <v>3360</v>
      </c>
      <c r="G11" s="190">
        <f t="shared" si="1"/>
        <v>0.16231884057971013</v>
      </c>
      <c r="H11" s="189">
        <f t="shared" si="2"/>
        <v>34460</v>
      </c>
      <c r="I11" s="193">
        <v>521655343</v>
      </c>
      <c r="J11" s="193">
        <v>11544975</v>
      </c>
    </row>
    <row r="12" spans="1:10" x14ac:dyDescent="0.2">
      <c r="A12" s="55" t="s">
        <v>31</v>
      </c>
      <c r="B12" s="193">
        <v>1</v>
      </c>
      <c r="C12" s="193">
        <v>0</v>
      </c>
      <c r="D12" s="190">
        <f t="shared" si="0"/>
        <v>0</v>
      </c>
      <c r="E12" s="193">
        <v>1</v>
      </c>
      <c r="F12" s="193">
        <v>0</v>
      </c>
      <c r="G12" s="190">
        <f t="shared" si="1"/>
        <v>0</v>
      </c>
      <c r="H12" s="189">
        <f t="shared" si="2"/>
        <v>2</v>
      </c>
      <c r="I12" s="193">
        <v>0</v>
      </c>
      <c r="J12" s="193">
        <v>0</v>
      </c>
    </row>
    <row r="13" spans="1:10" x14ac:dyDescent="0.2">
      <c r="A13" s="55" t="s">
        <v>32</v>
      </c>
      <c r="B13" s="193">
        <v>57</v>
      </c>
      <c r="C13" s="193">
        <v>9</v>
      </c>
      <c r="D13" s="190">
        <f t="shared" si="0"/>
        <v>0.15789473684210525</v>
      </c>
      <c r="E13" s="193">
        <v>818</v>
      </c>
      <c r="F13" s="193">
        <v>62</v>
      </c>
      <c r="G13" s="190">
        <f t="shared" si="1"/>
        <v>7.5794621026894868E-2</v>
      </c>
      <c r="H13" s="189">
        <f t="shared" si="2"/>
        <v>875</v>
      </c>
      <c r="I13" s="193">
        <v>55745238</v>
      </c>
      <c r="J13" s="196">
        <v>685079</v>
      </c>
    </row>
    <row r="14" spans="1:10" x14ac:dyDescent="0.2">
      <c r="A14" s="55" t="s">
        <v>33</v>
      </c>
      <c r="B14" s="193">
        <v>604</v>
      </c>
      <c r="C14" s="193">
        <v>0</v>
      </c>
      <c r="D14" s="190">
        <f t="shared" si="0"/>
        <v>0</v>
      </c>
      <c r="E14" s="193">
        <v>900</v>
      </c>
      <c r="F14" s="193">
        <v>12</v>
      </c>
      <c r="G14" s="190">
        <f t="shared" si="1"/>
        <v>1.3333333333333334E-2</v>
      </c>
      <c r="H14" s="189">
        <f t="shared" si="2"/>
        <v>1504</v>
      </c>
      <c r="I14" s="193">
        <v>408250</v>
      </c>
      <c r="J14" s="193">
        <v>6660</v>
      </c>
    </row>
    <row r="15" spans="1:10" x14ac:dyDescent="0.2">
      <c r="A15" s="55" t="s">
        <v>34</v>
      </c>
      <c r="B15" s="193">
        <v>34</v>
      </c>
      <c r="C15" s="193">
        <v>20</v>
      </c>
      <c r="D15" s="190">
        <f t="shared" si="0"/>
        <v>0.58823529411764708</v>
      </c>
      <c r="E15" s="193">
        <v>39</v>
      </c>
      <c r="F15" s="193">
        <v>0</v>
      </c>
      <c r="G15" s="190">
        <f t="shared" si="1"/>
        <v>0</v>
      </c>
      <c r="H15" s="189">
        <f t="shared" si="2"/>
        <v>73</v>
      </c>
      <c r="I15" s="193">
        <v>500000</v>
      </c>
      <c r="J15" s="193">
        <v>8872</v>
      </c>
    </row>
    <row r="16" spans="1:10" x14ac:dyDescent="0.2">
      <c r="A16" s="55" t="s">
        <v>35</v>
      </c>
      <c r="B16" s="193">
        <v>37</v>
      </c>
      <c r="C16" s="193">
        <v>8</v>
      </c>
      <c r="D16" s="190">
        <f t="shared" si="0"/>
        <v>0.21621621621621623</v>
      </c>
      <c r="E16" s="193">
        <v>353</v>
      </c>
      <c r="F16" s="193">
        <v>21</v>
      </c>
      <c r="G16" s="190">
        <f t="shared" si="1"/>
        <v>5.9490084985835696E-2</v>
      </c>
      <c r="H16" s="189">
        <f t="shared" si="2"/>
        <v>390</v>
      </c>
      <c r="I16" s="193">
        <v>4294755</v>
      </c>
      <c r="J16" s="193">
        <v>51127.28</v>
      </c>
    </row>
    <row r="17" spans="1:10" x14ac:dyDescent="0.2">
      <c r="A17" s="55" t="s">
        <v>36</v>
      </c>
      <c r="B17" s="193">
        <v>1</v>
      </c>
      <c r="C17" s="193">
        <v>0</v>
      </c>
      <c r="D17" s="190">
        <f t="shared" si="0"/>
        <v>0</v>
      </c>
      <c r="E17" s="193">
        <v>0</v>
      </c>
      <c r="F17" s="193">
        <v>0</v>
      </c>
      <c r="G17" s="190" t="str">
        <f t="shared" si="1"/>
        <v/>
      </c>
      <c r="H17" s="189">
        <f t="shared" si="2"/>
        <v>1</v>
      </c>
      <c r="I17" s="193">
        <v>0</v>
      </c>
      <c r="J17" s="193">
        <v>0</v>
      </c>
    </row>
    <row r="18" spans="1:10" x14ac:dyDescent="0.2">
      <c r="A18" s="55" t="s">
        <v>37</v>
      </c>
      <c r="B18" s="193">
        <v>6746</v>
      </c>
      <c r="C18" s="193">
        <v>1464</v>
      </c>
      <c r="D18" s="190">
        <f t="shared" si="0"/>
        <v>0.21701749184702046</v>
      </c>
      <c r="E18" s="193">
        <v>41401</v>
      </c>
      <c r="F18" s="193">
        <v>19543</v>
      </c>
      <c r="G18" s="190">
        <f t="shared" si="1"/>
        <v>0.47204173812226757</v>
      </c>
      <c r="H18" s="189">
        <f t="shared" si="2"/>
        <v>48147</v>
      </c>
      <c r="I18" s="193">
        <v>4969901952</v>
      </c>
      <c r="J18" s="193">
        <v>111618769</v>
      </c>
    </row>
    <row r="19" spans="1:10" x14ac:dyDescent="0.2">
      <c r="A19" s="55" t="s">
        <v>38</v>
      </c>
      <c r="B19" s="193">
        <v>59</v>
      </c>
      <c r="C19" s="193">
        <v>9</v>
      </c>
      <c r="D19" s="190">
        <f t="shared" si="0"/>
        <v>0.15254237288135594</v>
      </c>
      <c r="E19" s="193">
        <v>208</v>
      </c>
      <c r="F19" s="193">
        <v>21</v>
      </c>
      <c r="G19" s="190">
        <f t="shared" si="1"/>
        <v>0.10096153846153846</v>
      </c>
      <c r="H19" s="189">
        <f t="shared" si="2"/>
        <v>267</v>
      </c>
      <c r="I19" s="193">
        <v>5931633</v>
      </c>
      <c r="J19" s="193"/>
    </row>
    <row r="20" spans="1:10" x14ac:dyDescent="0.2">
      <c r="A20" s="55" t="s">
        <v>39</v>
      </c>
      <c r="B20" s="193">
        <v>0</v>
      </c>
      <c r="C20" s="193">
        <v>8</v>
      </c>
      <c r="D20" s="190" t="str">
        <f t="shared" si="0"/>
        <v/>
      </c>
      <c r="E20" s="193">
        <v>20</v>
      </c>
      <c r="F20" s="193">
        <v>10</v>
      </c>
      <c r="G20" s="190">
        <f t="shared" si="1"/>
        <v>0.5</v>
      </c>
      <c r="H20" s="189">
        <f t="shared" si="2"/>
        <v>20</v>
      </c>
      <c r="I20" s="193">
        <v>478700</v>
      </c>
      <c r="J20" s="193">
        <v>100988</v>
      </c>
    </row>
    <row r="21" spans="1:10" x14ac:dyDescent="0.2">
      <c r="A21" s="55" t="s">
        <v>40</v>
      </c>
      <c r="B21" s="194">
        <v>2872</v>
      </c>
      <c r="C21" s="194">
        <v>13</v>
      </c>
      <c r="D21" s="190">
        <f t="shared" si="0"/>
        <v>4.5264623955431757E-3</v>
      </c>
      <c r="E21" s="194">
        <v>876</v>
      </c>
      <c r="F21" s="194">
        <v>15</v>
      </c>
      <c r="G21" s="190">
        <f t="shared" si="1"/>
        <v>1.7123287671232876E-2</v>
      </c>
      <c r="H21" s="189">
        <f t="shared" si="2"/>
        <v>3748</v>
      </c>
      <c r="I21" s="194">
        <v>9735724.5</v>
      </c>
      <c r="J21" s="194">
        <v>188904.68</v>
      </c>
    </row>
    <row r="22" spans="1:10" x14ac:dyDescent="0.2">
      <c r="A22" s="55" t="s">
        <v>41</v>
      </c>
      <c r="B22" s="193">
        <v>1206</v>
      </c>
      <c r="C22" s="193">
        <v>1</v>
      </c>
      <c r="D22" s="190">
        <f t="shared" si="0"/>
        <v>8.2918739635157548E-4</v>
      </c>
      <c r="E22" s="193">
        <v>1206</v>
      </c>
      <c r="F22" s="193">
        <v>1</v>
      </c>
      <c r="G22" s="190">
        <f t="shared" si="1"/>
        <v>8.2918739635157548E-4</v>
      </c>
      <c r="H22" s="189">
        <f t="shared" si="2"/>
        <v>2412</v>
      </c>
      <c r="I22" s="193">
        <v>25000</v>
      </c>
      <c r="J22" s="193">
        <v>218</v>
      </c>
    </row>
    <row r="23" spans="1:10" x14ac:dyDescent="0.2">
      <c r="A23" s="55" t="s">
        <v>42</v>
      </c>
      <c r="B23" s="193">
        <v>356</v>
      </c>
      <c r="C23" s="193">
        <v>0</v>
      </c>
      <c r="D23" s="190">
        <f t="shared" si="0"/>
        <v>0</v>
      </c>
      <c r="E23" s="193">
        <v>93</v>
      </c>
      <c r="F23" s="193">
        <v>0</v>
      </c>
      <c r="G23" s="190">
        <f t="shared" si="1"/>
        <v>0</v>
      </c>
      <c r="H23" s="189">
        <f t="shared" si="2"/>
        <v>449</v>
      </c>
      <c r="I23" s="193">
        <v>0</v>
      </c>
      <c r="J23" s="193">
        <v>0</v>
      </c>
    </row>
    <row r="24" spans="1:10" x14ac:dyDescent="0.2">
      <c r="A24" s="55" t="s">
        <v>43</v>
      </c>
      <c r="B24" s="193">
        <v>0</v>
      </c>
      <c r="C24" s="193">
        <v>0</v>
      </c>
      <c r="D24" s="190" t="str">
        <f t="shared" si="0"/>
        <v/>
      </c>
      <c r="E24" s="193">
        <v>70</v>
      </c>
      <c r="F24" s="193">
        <v>7</v>
      </c>
      <c r="G24" s="190">
        <f t="shared" si="1"/>
        <v>0.1</v>
      </c>
      <c r="H24" s="189">
        <f t="shared" si="2"/>
        <v>70</v>
      </c>
      <c r="I24" s="193">
        <v>2141438</v>
      </c>
      <c r="J24" s="193">
        <v>16872</v>
      </c>
    </row>
    <row r="25" spans="1:10" x14ac:dyDescent="0.2">
      <c r="A25" s="55" t="s">
        <v>44</v>
      </c>
      <c r="B25" s="193">
        <v>1</v>
      </c>
      <c r="C25" s="193">
        <v>0</v>
      </c>
      <c r="D25" s="190">
        <f t="shared" si="0"/>
        <v>0</v>
      </c>
      <c r="E25" s="193">
        <v>1</v>
      </c>
      <c r="F25" s="193">
        <v>0</v>
      </c>
      <c r="G25" s="190">
        <f t="shared" si="1"/>
        <v>0</v>
      </c>
      <c r="H25" s="189">
        <f t="shared" si="2"/>
        <v>2</v>
      </c>
      <c r="I25" s="193">
        <v>0</v>
      </c>
      <c r="J25" s="193">
        <v>0</v>
      </c>
    </row>
    <row r="26" spans="1:10" x14ac:dyDescent="0.2">
      <c r="A26" s="55" t="s">
        <v>45</v>
      </c>
      <c r="B26" s="193">
        <v>1</v>
      </c>
      <c r="C26" s="193">
        <v>0</v>
      </c>
      <c r="D26" s="190">
        <f t="shared" si="0"/>
        <v>0</v>
      </c>
      <c r="E26" s="193">
        <v>7</v>
      </c>
      <c r="F26" s="193">
        <v>0</v>
      </c>
      <c r="G26" s="190">
        <f t="shared" si="1"/>
        <v>0</v>
      </c>
      <c r="H26" s="189">
        <f t="shared" si="2"/>
        <v>8</v>
      </c>
      <c r="I26" s="193">
        <v>0</v>
      </c>
      <c r="J26" s="193">
        <v>0</v>
      </c>
    </row>
    <row r="27" spans="1:10" x14ac:dyDescent="0.2">
      <c r="A27" s="55" t="s">
        <v>46</v>
      </c>
      <c r="B27" s="193">
        <v>3</v>
      </c>
      <c r="C27" s="193">
        <v>1</v>
      </c>
      <c r="D27" s="190">
        <f t="shared" si="0"/>
        <v>0.33333333333333331</v>
      </c>
      <c r="E27" s="193">
        <v>16</v>
      </c>
      <c r="F27" s="193">
        <v>2</v>
      </c>
      <c r="G27" s="190">
        <f t="shared" si="1"/>
        <v>0.125</v>
      </c>
      <c r="H27" s="189">
        <f t="shared" si="2"/>
        <v>19</v>
      </c>
      <c r="I27" s="193">
        <v>173796</v>
      </c>
      <c r="J27" s="193">
        <v>3629.19</v>
      </c>
    </row>
    <row r="28" spans="1:10" x14ac:dyDescent="0.2">
      <c r="A28" s="55" t="s">
        <v>47</v>
      </c>
      <c r="B28" s="193">
        <v>1</v>
      </c>
      <c r="C28" s="193">
        <v>0</v>
      </c>
      <c r="D28" s="190">
        <f t="shared" si="0"/>
        <v>0</v>
      </c>
      <c r="E28" s="193">
        <v>4</v>
      </c>
      <c r="F28" s="193">
        <v>1</v>
      </c>
      <c r="G28" s="190">
        <f t="shared" si="1"/>
        <v>0.25</v>
      </c>
      <c r="H28" s="189">
        <f t="shared" si="2"/>
        <v>5</v>
      </c>
      <c r="I28" s="193">
        <v>0</v>
      </c>
      <c r="J28" s="193">
        <v>1497</v>
      </c>
    </row>
    <row r="29" spans="1:10" x14ac:dyDescent="0.2">
      <c r="A29" s="55" t="s">
        <v>48</v>
      </c>
      <c r="B29" s="193">
        <v>5</v>
      </c>
      <c r="C29" s="193">
        <v>2</v>
      </c>
      <c r="D29" s="190">
        <f t="shared" si="0"/>
        <v>0.4</v>
      </c>
      <c r="E29" s="193">
        <v>1</v>
      </c>
      <c r="F29" s="193">
        <v>1</v>
      </c>
      <c r="G29" s="190">
        <f t="shared" si="1"/>
        <v>1</v>
      </c>
      <c r="H29" s="189">
        <f t="shared" si="2"/>
        <v>6</v>
      </c>
      <c r="I29" s="193">
        <v>187151</v>
      </c>
      <c r="J29" s="193">
        <v>3423</v>
      </c>
    </row>
    <row r="30" spans="1:10" x14ac:dyDescent="0.2">
      <c r="A30" s="55" t="s">
        <v>49</v>
      </c>
      <c r="B30" s="193">
        <v>17</v>
      </c>
      <c r="C30" s="193">
        <v>4</v>
      </c>
      <c r="D30" s="190">
        <f t="shared" si="0"/>
        <v>0.23529411764705882</v>
      </c>
      <c r="E30" s="193">
        <v>17</v>
      </c>
      <c r="F30" s="193">
        <v>4</v>
      </c>
      <c r="G30" s="190">
        <f t="shared" si="1"/>
        <v>0.23529411764705882</v>
      </c>
      <c r="H30" s="189">
        <f t="shared" si="2"/>
        <v>34</v>
      </c>
      <c r="I30" s="193">
        <v>138626</v>
      </c>
      <c r="J30" s="193">
        <v>0</v>
      </c>
    </row>
    <row r="31" spans="1:10" x14ac:dyDescent="0.2">
      <c r="A31" s="55" t="s">
        <v>50</v>
      </c>
      <c r="B31" s="193">
        <v>13</v>
      </c>
      <c r="C31" s="193">
        <v>11</v>
      </c>
      <c r="D31" s="190">
        <f t="shared" si="0"/>
        <v>0.84615384615384615</v>
      </c>
      <c r="E31" s="193">
        <v>1664</v>
      </c>
      <c r="F31" s="193">
        <v>1394</v>
      </c>
      <c r="G31" s="190">
        <f t="shared" si="1"/>
        <v>0.83774038461538458</v>
      </c>
      <c r="H31" s="189">
        <f t="shared" si="2"/>
        <v>1677</v>
      </c>
      <c r="I31" s="193">
        <v>19656990</v>
      </c>
      <c r="J31" s="193">
        <v>464548.92</v>
      </c>
    </row>
    <row r="32" spans="1:10" x14ac:dyDescent="0.2">
      <c r="A32" s="55" t="s">
        <v>51</v>
      </c>
      <c r="B32" s="193">
        <v>36</v>
      </c>
      <c r="C32" s="193">
        <v>1</v>
      </c>
      <c r="D32" s="190">
        <f t="shared" si="0"/>
        <v>2.7777777777777776E-2</v>
      </c>
      <c r="E32" s="193">
        <v>77</v>
      </c>
      <c r="F32" s="193">
        <v>1</v>
      </c>
      <c r="G32" s="190">
        <f t="shared" si="1"/>
        <v>1.2987012987012988E-2</v>
      </c>
      <c r="H32" s="189">
        <f t="shared" si="2"/>
        <v>113</v>
      </c>
      <c r="I32" s="193">
        <v>975999</v>
      </c>
      <c r="J32" s="193">
        <v>24204</v>
      </c>
    </row>
    <row r="33" spans="1:10" x14ac:dyDescent="0.2">
      <c r="A33" s="55" t="s">
        <v>52</v>
      </c>
      <c r="B33" s="193">
        <v>0</v>
      </c>
      <c r="C33" s="193">
        <v>0</v>
      </c>
      <c r="D33" s="190" t="str">
        <f t="shared" si="0"/>
        <v/>
      </c>
      <c r="E33" s="193">
        <v>12</v>
      </c>
      <c r="F33" s="193">
        <v>2</v>
      </c>
      <c r="G33" s="190">
        <f t="shared" si="1"/>
        <v>0.16666666666666666</v>
      </c>
      <c r="H33" s="189">
        <f t="shared" si="2"/>
        <v>12</v>
      </c>
      <c r="I33" s="193">
        <v>1863379</v>
      </c>
      <c r="J33" s="193">
        <v>43837.85</v>
      </c>
    </row>
    <row r="34" spans="1:10" x14ac:dyDescent="0.2">
      <c r="A34" s="55" t="s">
        <v>53</v>
      </c>
      <c r="B34" s="193">
        <v>2478</v>
      </c>
      <c r="C34" s="193">
        <v>2</v>
      </c>
      <c r="D34" s="190">
        <f t="shared" si="0"/>
        <v>8.0710250201775622E-4</v>
      </c>
      <c r="E34" s="193">
        <v>4150</v>
      </c>
      <c r="F34" s="193">
        <v>102</v>
      </c>
      <c r="G34" s="190">
        <f t="shared" si="1"/>
        <v>2.457831325301205E-2</v>
      </c>
      <c r="H34" s="189">
        <f t="shared" si="2"/>
        <v>6628</v>
      </c>
      <c r="I34" s="193">
        <v>59320797</v>
      </c>
      <c r="J34" s="193">
        <v>1323450.24</v>
      </c>
    </row>
    <row r="35" spans="1:10" x14ac:dyDescent="0.2">
      <c r="A35" s="55" t="s">
        <v>54</v>
      </c>
      <c r="B35" s="193">
        <v>65</v>
      </c>
      <c r="C35" s="193">
        <v>56</v>
      </c>
      <c r="D35" s="190">
        <f t="shared" si="0"/>
        <v>0.86153846153846159</v>
      </c>
      <c r="E35" s="193">
        <v>2</v>
      </c>
      <c r="F35" s="193">
        <v>0</v>
      </c>
      <c r="G35" s="190">
        <f t="shared" si="1"/>
        <v>0</v>
      </c>
      <c r="H35" s="189">
        <f t="shared" si="2"/>
        <v>67</v>
      </c>
      <c r="I35" s="193">
        <v>4466013</v>
      </c>
      <c r="J35" s="193">
        <v>69553</v>
      </c>
    </row>
    <row r="36" spans="1:10" x14ac:dyDescent="0.2">
      <c r="A36" s="55" t="s">
        <v>55</v>
      </c>
      <c r="B36" s="193">
        <v>24</v>
      </c>
      <c r="C36" s="193">
        <v>4</v>
      </c>
      <c r="D36" s="190">
        <f t="shared" si="0"/>
        <v>0.16666666666666666</v>
      </c>
      <c r="E36" s="193">
        <v>164</v>
      </c>
      <c r="F36" s="193">
        <v>10</v>
      </c>
      <c r="G36" s="190">
        <f t="shared" si="1"/>
        <v>6.097560975609756E-2</v>
      </c>
      <c r="H36" s="189">
        <f t="shared" si="2"/>
        <v>188</v>
      </c>
      <c r="I36" s="193">
        <v>960720</v>
      </c>
      <c r="J36" s="193">
        <v>14234.1</v>
      </c>
    </row>
    <row r="37" spans="1:10" x14ac:dyDescent="0.2">
      <c r="A37" s="55" t="s">
        <v>56</v>
      </c>
      <c r="B37" s="193">
        <v>0</v>
      </c>
      <c r="C37" s="193">
        <v>0</v>
      </c>
      <c r="D37" s="190" t="str">
        <f t="shared" si="0"/>
        <v/>
      </c>
      <c r="E37" s="193">
        <v>5</v>
      </c>
      <c r="F37" s="193">
        <v>0</v>
      </c>
      <c r="G37" s="190">
        <f t="shared" si="1"/>
        <v>0</v>
      </c>
      <c r="H37" s="189">
        <f t="shared" si="2"/>
        <v>5</v>
      </c>
      <c r="I37" s="193">
        <v>0</v>
      </c>
      <c r="J37" s="193">
        <v>0</v>
      </c>
    </row>
    <row r="38" spans="1:10" x14ac:dyDescent="0.2">
      <c r="A38" s="55" t="s">
        <v>57</v>
      </c>
      <c r="B38" s="193">
        <v>54</v>
      </c>
      <c r="C38" s="194">
        <v>11</v>
      </c>
      <c r="D38" s="190">
        <f t="shared" ref="D38:D69" si="3">IF(OR((B38=0),(B38="")),"",(C38/B38))</f>
        <v>0.20370370370370369</v>
      </c>
      <c r="E38" s="193">
        <v>54</v>
      </c>
      <c r="F38" s="193">
        <v>42</v>
      </c>
      <c r="G38" s="190">
        <f t="shared" ref="G38:G69" si="4">IF(OR((E38=0),(E38="")),"",(F38/E38))</f>
        <v>0.77777777777777779</v>
      </c>
      <c r="H38" s="189">
        <f t="shared" ref="H38:H72" si="5">(B38+E38)</f>
        <v>108</v>
      </c>
      <c r="I38" s="193">
        <v>9505368</v>
      </c>
      <c r="J38" s="193">
        <v>-95054</v>
      </c>
    </row>
    <row r="39" spans="1:10" x14ac:dyDescent="0.2">
      <c r="A39" s="55" t="s">
        <v>58</v>
      </c>
      <c r="B39" s="193">
        <v>0</v>
      </c>
      <c r="C39" s="193">
        <v>0</v>
      </c>
      <c r="D39" s="190" t="str">
        <f t="shared" si="3"/>
        <v/>
      </c>
      <c r="E39" s="193">
        <v>0</v>
      </c>
      <c r="F39" s="193">
        <v>0</v>
      </c>
      <c r="G39" s="190" t="str">
        <f t="shared" si="4"/>
        <v/>
      </c>
      <c r="H39" s="189">
        <f t="shared" si="5"/>
        <v>0</v>
      </c>
      <c r="I39" s="193">
        <v>0</v>
      </c>
      <c r="J39" s="193">
        <v>0</v>
      </c>
    </row>
    <row r="40" spans="1:10" x14ac:dyDescent="0.2">
      <c r="A40" s="55" t="s">
        <v>59</v>
      </c>
      <c r="B40" s="193">
        <v>91</v>
      </c>
      <c r="C40" s="193">
        <v>4</v>
      </c>
      <c r="D40" s="190">
        <f t="shared" si="3"/>
        <v>4.3956043956043959E-2</v>
      </c>
      <c r="E40" s="193">
        <v>65</v>
      </c>
      <c r="F40" s="193">
        <v>1</v>
      </c>
      <c r="G40" s="190">
        <f t="shared" si="4"/>
        <v>1.5384615384615385E-2</v>
      </c>
      <c r="H40" s="189">
        <f t="shared" si="5"/>
        <v>156</v>
      </c>
      <c r="I40" s="193">
        <v>3399388</v>
      </c>
      <c r="J40" s="193">
        <v>69912.710000000006</v>
      </c>
    </row>
    <row r="41" spans="1:10" x14ac:dyDescent="0.2">
      <c r="A41" s="55" t="s">
        <v>60</v>
      </c>
      <c r="B41" s="193">
        <v>97</v>
      </c>
      <c r="C41" s="193">
        <v>18</v>
      </c>
      <c r="D41" s="190">
        <f t="shared" si="3"/>
        <v>0.18556701030927836</v>
      </c>
      <c r="E41" s="193">
        <v>2894</v>
      </c>
      <c r="F41" s="193">
        <v>251</v>
      </c>
      <c r="G41" s="190">
        <f t="shared" si="4"/>
        <v>8.6731167933655845E-2</v>
      </c>
      <c r="H41" s="189">
        <f t="shared" si="5"/>
        <v>2991</v>
      </c>
      <c r="I41" s="193">
        <v>73665670</v>
      </c>
      <c r="J41" s="193">
        <v>1233369.58</v>
      </c>
    </row>
    <row r="42" spans="1:10" x14ac:dyDescent="0.2">
      <c r="A42" s="55" t="s">
        <v>61</v>
      </c>
      <c r="B42" s="193">
        <v>1</v>
      </c>
      <c r="C42" s="193">
        <v>0</v>
      </c>
      <c r="D42" s="190">
        <f t="shared" si="3"/>
        <v>0</v>
      </c>
      <c r="E42" s="193">
        <v>42</v>
      </c>
      <c r="F42" s="193">
        <v>2</v>
      </c>
      <c r="G42" s="190">
        <f t="shared" si="4"/>
        <v>4.7619047619047616E-2</v>
      </c>
      <c r="H42" s="189">
        <f t="shared" si="5"/>
        <v>43</v>
      </c>
      <c r="I42" s="193">
        <v>658835</v>
      </c>
      <c r="J42" s="193">
        <v>11198</v>
      </c>
    </row>
    <row r="43" spans="1:10" x14ac:dyDescent="0.2">
      <c r="A43" s="55" t="s">
        <v>62</v>
      </c>
      <c r="B43" s="193">
        <v>2</v>
      </c>
      <c r="C43" s="193">
        <v>0</v>
      </c>
      <c r="D43" s="190">
        <f t="shared" si="3"/>
        <v>0</v>
      </c>
      <c r="E43" s="193">
        <v>7</v>
      </c>
      <c r="F43" s="193">
        <v>0</v>
      </c>
      <c r="G43" s="190">
        <f t="shared" si="4"/>
        <v>0</v>
      </c>
      <c r="H43" s="189">
        <f t="shared" si="5"/>
        <v>9</v>
      </c>
      <c r="I43" s="193">
        <v>0</v>
      </c>
      <c r="J43" s="193">
        <v>0</v>
      </c>
    </row>
    <row r="44" spans="1:10" x14ac:dyDescent="0.2">
      <c r="A44" s="55" t="s">
        <v>63</v>
      </c>
      <c r="B44" s="193">
        <v>0</v>
      </c>
      <c r="C44" s="193">
        <v>0</v>
      </c>
      <c r="D44" s="190" t="str">
        <f t="shared" si="3"/>
        <v/>
      </c>
      <c r="E44" s="193">
        <v>0</v>
      </c>
      <c r="F44" s="193">
        <v>0</v>
      </c>
      <c r="G44" s="190" t="str">
        <f t="shared" si="4"/>
        <v/>
      </c>
      <c r="H44" s="189">
        <f t="shared" si="5"/>
        <v>0</v>
      </c>
      <c r="I44" s="193">
        <v>0</v>
      </c>
      <c r="J44" s="193">
        <v>0</v>
      </c>
    </row>
    <row r="45" spans="1:10" x14ac:dyDescent="0.2">
      <c r="A45" s="55" t="s">
        <v>64</v>
      </c>
      <c r="B45" s="193">
        <v>0</v>
      </c>
      <c r="C45" s="193">
        <v>0</v>
      </c>
      <c r="D45" s="190" t="str">
        <f t="shared" si="3"/>
        <v/>
      </c>
      <c r="E45" s="193">
        <v>18</v>
      </c>
      <c r="F45" s="193">
        <v>0</v>
      </c>
      <c r="G45" s="190">
        <f t="shared" si="4"/>
        <v>0</v>
      </c>
      <c r="H45" s="189">
        <f t="shared" si="5"/>
        <v>18</v>
      </c>
      <c r="I45" s="193">
        <v>0</v>
      </c>
      <c r="J45" s="193">
        <v>0</v>
      </c>
    </row>
    <row r="46" spans="1:10" x14ac:dyDescent="0.2">
      <c r="A46" s="55" t="s">
        <v>65</v>
      </c>
      <c r="B46" s="193">
        <v>43</v>
      </c>
      <c r="C46" s="193">
        <v>4</v>
      </c>
      <c r="D46" s="190">
        <f t="shared" si="3"/>
        <v>9.3023255813953487E-2</v>
      </c>
      <c r="E46" s="193">
        <v>385</v>
      </c>
      <c r="F46" s="193">
        <v>2</v>
      </c>
      <c r="G46" s="190">
        <f t="shared" si="4"/>
        <v>5.1948051948051948E-3</v>
      </c>
      <c r="H46" s="189">
        <f t="shared" si="5"/>
        <v>428</v>
      </c>
      <c r="I46" s="193">
        <v>6722473</v>
      </c>
      <c r="J46" s="193">
        <v>116962</v>
      </c>
    </row>
    <row r="47" spans="1:10" x14ac:dyDescent="0.2">
      <c r="A47" s="55" t="s">
        <v>66</v>
      </c>
      <c r="B47" s="193">
        <v>428</v>
      </c>
      <c r="C47" s="193">
        <v>0</v>
      </c>
      <c r="D47" s="190">
        <f t="shared" si="3"/>
        <v>0</v>
      </c>
      <c r="E47" s="193">
        <v>208</v>
      </c>
      <c r="F47" s="193">
        <v>0</v>
      </c>
      <c r="G47" s="190">
        <f t="shared" si="4"/>
        <v>0</v>
      </c>
      <c r="H47" s="189">
        <f t="shared" si="5"/>
        <v>636</v>
      </c>
      <c r="I47" s="193">
        <v>0</v>
      </c>
      <c r="J47" s="193">
        <v>0</v>
      </c>
    </row>
    <row r="48" spans="1:10" x14ac:dyDescent="0.2">
      <c r="A48" s="55" t="s">
        <v>67</v>
      </c>
      <c r="B48" s="193">
        <v>27</v>
      </c>
      <c r="C48" s="193">
        <v>1</v>
      </c>
      <c r="D48" s="190">
        <f t="shared" si="3"/>
        <v>3.7037037037037035E-2</v>
      </c>
      <c r="E48" s="193">
        <v>45</v>
      </c>
      <c r="F48" s="193">
        <v>10</v>
      </c>
      <c r="G48" s="190">
        <f t="shared" si="4"/>
        <v>0.22222222222222221</v>
      </c>
      <c r="H48" s="189">
        <f t="shared" si="5"/>
        <v>72</v>
      </c>
      <c r="I48" s="193">
        <v>1988490</v>
      </c>
      <c r="J48" s="193">
        <v>31752</v>
      </c>
    </row>
    <row r="49" spans="1:10" x14ac:dyDescent="0.2">
      <c r="A49" s="55" t="s">
        <v>68</v>
      </c>
      <c r="B49" s="193">
        <v>72</v>
      </c>
      <c r="C49" s="193">
        <v>19</v>
      </c>
      <c r="D49" s="190">
        <f t="shared" si="3"/>
        <v>0.2638888888888889</v>
      </c>
      <c r="E49" s="193">
        <v>82</v>
      </c>
      <c r="F49" s="193">
        <v>0</v>
      </c>
      <c r="G49" s="190">
        <f t="shared" si="4"/>
        <v>0</v>
      </c>
      <c r="H49" s="189">
        <f t="shared" si="5"/>
        <v>154</v>
      </c>
      <c r="I49" s="193">
        <v>4595524</v>
      </c>
      <c r="J49" s="193">
        <v>39309.69</v>
      </c>
    </row>
    <row r="50" spans="1:10" x14ac:dyDescent="0.2">
      <c r="A50" s="55" t="s">
        <v>69</v>
      </c>
      <c r="B50" s="193">
        <v>5</v>
      </c>
      <c r="C50" s="193">
        <v>0</v>
      </c>
      <c r="D50" s="190">
        <f t="shared" si="3"/>
        <v>0</v>
      </c>
      <c r="E50" s="193">
        <v>29</v>
      </c>
      <c r="F50" s="193">
        <v>0</v>
      </c>
      <c r="G50" s="190">
        <f t="shared" si="4"/>
        <v>0</v>
      </c>
      <c r="H50" s="189">
        <f t="shared" si="5"/>
        <v>34</v>
      </c>
      <c r="I50" s="193">
        <v>0</v>
      </c>
      <c r="J50" s="193">
        <v>0</v>
      </c>
    </row>
    <row r="51" spans="1:10" x14ac:dyDescent="0.2">
      <c r="A51" s="55" t="s">
        <v>70</v>
      </c>
      <c r="B51" s="193">
        <v>23</v>
      </c>
      <c r="C51" s="193">
        <v>0</v>
      </c>
      <c r="D51" s="190">
        <f t="shared" si="3"/>
        <v>0</v>
      </c>
      <c r="E51" s="193">
        <v>109</v>
      </c>
      <c r="F51" s="193">
        <v>1</v>
      </c>
      <c r="G51" s="190">
        <f t="shared" si="4"/>
        <v>9.1743119266055051E-3</v>
      </c>
      <c r="H51" s="189">
        <f t="shared" si="5"/>
        <v>132</v>
      </c>
      <c r="I51" s="193">
        <v>50000</v>
      </c>
      <c r="J51" s="193">
        <v>572</v>
      </c>
    </row>
    <row r="52" spans="1:10" x14ac:dyDescent="0.2">
      <c r="A52" s="55" t="s">
        <v>71</v>
      </c>
      <c r="B52" s="193">
        <v>1</v>
      </c>
      <c r="C52" s="193">
        <v>0</v>
      </c>
      <c r="D52" s="190">
        <f t="shared" si="3"/>
        <v>0</v>
      </c>
      <c r="E52" s="193">
        <v>10</v>
      </c>
      <c r="F52" s="193">
        <v>0</v>
      </c>
      <c r="G52" s="190">
        <f t="shared" si="4"/>
        <v>0</v>
      </c>
      <c r="H52" s="189">
        <f t="shared" si="5"/>
        <v>11</v>
      </c>
      <c r="I52" s="193">
        <v>0</v>
      </c>
      <c r="J52" s="193">
        <v>0</v>
      </c>
    </row>
    <row r="53" spans="1:10" x14ac:dyDescent="0.2">
      <c r="A53" s="55" t="s">
        <v>72</v>
      </c>
      <c r="B53" s="193">
        <v>2293</v>
      </c>
      <c r="C53" s="193">
        <v>12</v>
      </c>
      <c r="D53" s="190">
        <f t="shared" si="3"/>
        <v>5.233318796336677E-3</v>
      </c>
      <c r="E53" s="193">
        <v>1727</v>
      </c>
      <c r="F53" s="193">
        <v>37</v>
      </c>
      <c r="G53" s="190">
        <f t="shared" si="4"/>
        <v>2.1424435437174292E-2</v>
      </c>
      <c r="H53" s="189">
        <f t="shared" si="5"/>
        <v>4020</v>
      </c>
      <c r="I53" s="193">
        <v>97773416</v>
      </c>
      <c r="J53" s="193">
        <v>1797652</v>
      </c>
    </row>
    <row r="54" spans="1:10" x14ac:dyDescent="0.2">
      <c r="A54" s="55" t="s">
        <v>73</v>
      </c>
      <c r="B54" s="193">
        <v>1</v>
      </c>
      <c r="C54" s="193">
        <v>0</v>
      </c>
      <c r="D54" s="190">
        <f t="shared" si="3"/>
        <v>0</v>
      </c>
      <c r="E54" s="193">
        <v>7</v>
      </c>
      <c r="F54" s="193">
        <v>0</v>
      </c>
      <c r="G54" s="190">
        <f t="shared" si="4"/>
        <v>0</v>
      </c>
      <c r="H54" s="189">
        <f t="shared" si="5"/>
        <v>8</v>
      </c>
      <c r="I54" s="193">
        <v>0</v>
      </c>
      <c r="J54" s="193">
        <v>0</v>
      </c>
    </row>
    <row r="55" spans="1:10" x14ac:dyDescent="0.2">
      <c r="A55" s="55" t="s">
        <v>74</v>
      </c>
      <c r="B55" s="193">
        <v>1475</v>
      </c>
      <c r="C55" s="193">
        <v>103</v>
      </c>
      <c r="D55" s="190">
        <f t="shared" si="3"/>
        <v>6.9830508474576267E-2</v>
      </c>
      <c r="E55" s="193">
        <v>6575</v>
      </c>
      <c r="F55" s="193">
        <v>192</v>
      </c>
      <c r="G55" s="190">
        <f t="shared" si="4"/>
        <v>2.9201520912547529E-2</v>
      </c>
      <c r="H55" s="189">
        <f t="shared" si="5"/>
        <v>8050</v>
      </c>
      <c r="I55" s="193">
        <v>261227835</v>
      </c>
      <c r="J55" s="193">
        <v>5429468.3399999999</v>
      </c>
    </row>
    <row r="56" spans="1:10" x14ac:dyDescent="0.2">
      <c r="A56" s="55" t="s">
        <v>75</v>
      </c>
      <c r="B56" s="193">
        <v>881</v>
      </c>
      <c r="C56" s="193">
        <v>14</v>
      </c>
      <c r="D56" s="190">
        <f t="shared" si="3"/>
        <v>1.5891032917139614E-2</v>
      </c>
      <c r="E56" s="193">
        <v>422</v>
      </c>
      <c r="F56" s="193">
        <v>4</v>
      </c>
      <c r="G56" s="190">
        <f t="shared" si="4"/>
        <v>9.4786729857819912E-3</v>
      </c>
      <c r="H56" s="189">
        <f t="shared" si="5"/>
        <v>1303</v>
      </c>
      <c r="I56" s="193">
        <v>1336726</v>
      </c>
      <c r="J56" s="193">
        <v>20489</v>
      </c>
    </row>
    <row r="57" spans="1:10" x14ac:dyDescent="0.2">
      <c r="A57" s="55" t="s">
        <v>76</v>
      </c>
      <c r="B57" s="193">
        <v>244</v>
      </c>
      <c r="C57" s="193">
        <v>24</v>
      </c>
      <c r="D57" s="190">
        <f t="shared" si="3"/>
        <v>9.8360655737704916E-2</v>
      </c>
      <c r="E57" s="193">
        <v>1590</v>
      </c>
      <c r="F57" s="193">
        <v>178</v>
      </c>
      <c r="G57" s="190">
        <f t="shared" si="4"/>
        <v>0.1119496855345912</v>
      </c>
      <c r="H57" s="189">
        <f t="shared" si="5"/>
        <v>1834</v>
      </c>
      <c r="I57" s="193">
        <v>12696957</v>
      </c>
      <c r="J57" s="193">
        <v>269424</v>
      </c>
    </row>
    <row r="58" spans="1:10" x14ac:dyDescent="0.2">
      <c r="A58" s="55" t="s">
        <v>77</v>
      </c>
      <c r="B58" s="193">
        <v>23</v>
      </c>
      <c r="C58" s="193">
        <v>1</v>
      </c>
      <c r="D58" s="190">
        <f t="shared" si="3"/>
        <v>4.3478260869565216E-2</v>
      </c>
      <c r="E58" s="193">
        <v>115</v>
      </c>
      <c r="F58" s="193">
        <v>21</v>
      </c>
      <c r="G58" s="190">
        <f t="shared" si="4"/>
        <v>0.18260869565217391</v>
      </c>
      <c r="H58" s="189">
        <f t="shared" si="5"/>
        <v>138</v>
      </c>
      <c r="I58" s="193">
        <v>8631047</v>
      </c>
      <c r="J58" s="193">
        <v>175589</v>
      </c>
    </row>
    <row r="59" spans="1:10" x14ac:dyDescent="0.2">
      <c r="A59" s="55" t="s">
        <v>78</v>
      </c>
      <c r="B59" s="193">
        <v>0</v>
      </c>
      <c r="C59" s="193">
        <v>0</v>
      </c>
      <c r="D59" s="190" t="str">
        <f t="shared" si="3"/>
        <v/>
      </c>
      <c r="E59" s="193">
        <v>159</v>
      </c>
      <c r="F59" s="193">
        <v>1</v>
      </c>
      <c r="G59" s="190">
        <f t="shared" si="4"/>
        <v>6.2893081761006293E-3</v>
      </c>
      <c r="H59" s="189">
        <f t="shared" si="5"/>
        <v>159</v>
      </c>
      <c r="I59" s="193">
        <v>612666</v>
      </c>
      <c r="J59" s="193">
        <v>11479</v>
      </c>
    </row>
    <row r="60" spans="1:10" x14ac:dyDescent="0.2">
      <c r="A60" s="55" t="s">
        <v>79</v>
      </c>
      <c r="B60" s="193">
        <v>27</v>
      </c>
      <c r="C60" s="193">
        <v>7</v>
      </c>
      <c r="D60" s="190">
        <f t="shared" si="3"/>
        <v>0.25925925925925924</v>
      </c>
      <c r="E60" s="193">
        <v>79</v>
      </c>
      <c r="F60" s="193">
        <v>29</v>
      </c>
      <c r="G60" s="190">
        <f t="shared" si="4"/>
        <v>0.36708860759493672</v>
      </c>
      <c r="H60" s="189">
        <f t="shared" si="5"/>
        <v>106</v>
      </c>
      <c r="I60" s="193">
        <v>4073783</v>
      </c>
      <c r="J60" s="193">
        <v>64441</v>
      </c>
    </row>
    <row r="61" spans="1:10" x14ac:dyDescent="0.2">
      <c r="A61" s="55" t="s">
        <v>80</v>
      </c>
      <c r="B61" s="193">
        <v>82</v>
      </c>
      <c r="C61" s="193">
        <v>13</v>
      </c>
      <c r="D61" s="190">
        <f t="shared" si="3"/>
        <v>0.15853658536585366</v>
      </c>
      <c r="E61" s="193">
        <v>453</v>
      </c>
      <c r="F61" s="193">
        <v>57</v>
      </c>
      <c r="G61" s="190">
        <f t="shared" si="4"/>
        <v>0.12582781456953643</v>
      </c>
      <c r="H61" s="189">
        <f t="shared" si="5"/>
        <v>535</v>
      </c>
      <c r="I61" s="193">
        <v>78417039</v>
      </c>
      <c r="J61" s="193">
        <v>1636814</v>
      </c>
    </row>
    <row r="62" spans="1:10" x14ac:dyDescent="0.2">
      <c r="A62" s="55" t="s">
        <v>81</v>
      </c>
      <c r="B62" s="193">
        <v>8</v>
      </c>
      <c r="C62" s="193">
        <v>4</v>
      </c>
      <c r="D62" s="190">
        <f t="shared" si="3"/>
        <v>0.5</v>
      </c>
      <c r="E62" s="193">
        <v>50</v>
      </c>
      <c r="F62" s="193">
        <v>0</v>
      </c>
      <c r="G62" s="190">
        <f t="shared" si="4"/>
        <v>0</v>
      </c>
      <c r="H62" s="189">
        <f t="shared" si="5"/>
        <v>58</v>
      </c>
      <c r="I62" s="193">
        <v>0</v>
      </c>
      <c r="J62" s="193">
        <v>0</v>
      </c>
    </row>
    <row r="63" spans="1:10" x14ac:dyDescent="0.2">
      <c r="A63" s="55" t="s">
        <v>82</v>
      </c>
      <c r="B63" s="193">
        <v>54</v>
      </c>
      <c r="C63" s="193">
        <v>6</v>
      </c>
      <c r="D63" s="190">
        <f t="shared" si="3"/>
        <v>0.1111111111111111</v>
      </c>
      <c r="E63" s="193">
        <v>1128</v>
      </c>
      <c r="F63" s="193">
        <v>38</v>
      </c>
      <c r="G63" s="190">
        <f t="shared" si="4"/>
        <v>3.3687943262411348E-2</v>
      </c>
      <c r="H63" s="189">
        <f t="shared" si="5"/>
        <v>1182</v>
      </c>
      <c r="I63" s="193">
        <v>-31064600</v>
      </c>
      <c r="J63" s="193">
        <v>-459748</v>
      </c>
    </row>
    <row r="64" spans="1:10" x14ac:dyDescent="0.2">
      <c r="A64" s="55" t="s">
        <v>83</v>
      </c>
      <c r="B64" s="193">
        <v>0</v>
      </c>
      <c r="C64" s="193">
        <v>0</v>
      </c>
      <c r="D64" s="190" t="str">
        <f t="shared" si="3"/>
        <v/>
      </c>
      <c r="E64" s="193">
        <v>663</v>
      </c>
      <c r="F64" s="193">
        <v>41</v>
      </c>
      <c r="G64" s="190">
        <f t="shared" si="4"/>
        <v>6.1840120663650078E-2</v>
      </c>
      <c r="H64" s="189">
        <f t="shared" si="5"/>
        <v>663</v>
      </c>
      <c r="I64" s="193">
        <v>17368294</v>
      </c>
      <c r="J64" s="193">
        <v>309390</v>
      </c>
    </row>
    <row r="65" spans="1:13" x14ac:dyDescent="0.2">
      <c r="A65" s="55" t="s">
        <v>84</v>
      </c>
      <c r="B65" s="193">
        <v>0</v>
      </c>
      <c r="C65" s="193">
        <v>0</v>
      </c>
      <c r="D65" s="190" t="str">
        <f t="shared" si="3"/>
        <v/>
      </c>
      <c r="E65" s="193">
        <v>0</v>
      </c>
      <c r="F65" s="193">
        <v>0</v>
      </c>
      <c r="G65" s="190" t="str">
        <f t="shared" si="4"/>
        <v/>
      </c>
      <c r="H65" s="189">
        <f t="shared" si="5"/>
        <v>0</v>
      </c>
      <c r="I65" s="193">
        <v>0</v>
      </c>
      <c r="J65" s="193">
        <v>0</v>
      </c>
    </row>
    <row r="66" spans="1:13" x14ac:dyDescent="0.2">
      <c r="A66" s="55" t="s">
        <v>85</v>
      </c>
      <c r="B66" s="193">
        <v>3</v>
      </c>
      <c r="C66" s="193">
        <v>1</v>
      </c>
      <c r="D66" s="190">
        <f t="shared" si="3"/>
        <v>0.33333333333333331</v>
      </c>
      <c r="E66" s="193">
        <v>69</v>
      </c>
      <c r="F66" s="193">
        <v>2</v>
      </c>
      <c r="G66" s="190">
        <f t="shared" si="4"/>
        <v>2.8985507246376812E-2</v>
      </c>
      <c r="H66" s="189">
        <f t="shared" si="5"/>
        <v>72</v>
      </c>
      <c r="I66" s="193">
        <v>77155</v>
      </c>
      <c r="J66" s="193">
        <v>1334</v>
      </c>
    </row>
    <row r="67" spans="1:13" x14ac:dyDescent="0.2">
      <c r="A67" s="55" t="s">
        <v>86</v>
      </c>
      <c r="B67" s="193">
        <v>0</v>
      </c>
      <c r="C67" s="193">
        <v>0</v>
      </c>
      <c r="D67" s="190" t="str">
        <f t="shared" si="3"/>
        <v/>
      </c>
      <c r="E67" s="193">
        <v>0</v>
      </c>
      <c r="F67" s="193">
        <v>0</v>
      </c>
      <c r="G67" s="190" t="str">
        <f t="shared" si="4"/>
        <v/>
      </c>
      <c r="H67" s="189">
        <f t="shared" si="5"/>
        <v>0</v>
      </c>
      <c r="I67" s="193">
        <v>0</v>
      </c>
      <c r="J67" s="193">
        <v>0</v>
      </c>
    </row>
    <row r="68" spans="1:13" x14ac:dyDescent="0.2">
      <c r="A68" s="55" t="s">
        <v>87</v>
      </c>
      <c r="B68" s="193">
        <v>39</v>
      </c>
      <c r="C68" s="193">
        <v>38</v>
      </c>
      <c r="D68" s="190">
        <f t="shared" si="3"/>
        <v>0.97435897435897434</v>
      </c>
      <c r="E68" s="193">
        <v>39</v>
      </c>
      <c r="F68" s="193">
        <v>38</v>
      </c>
      <c r="G68" s="190">
        <f t="shared" si="4"/>
        <v>0.97435897435897434</v>
      </c>
      <c r="H68" s="189">
        <f t="shared" si="5"/>
        <v>78</v>
      </c>
      <c r="I68" s="193">
        <v>1236209</v>
      </c>
      <c r="J68" s="193">
        <v>23778</v>
      </c>
    </row>
    <row r="69" spans="1:13" x14ac:dyDescent="0.2">
      <c r="A69" s="55" t="s">
        <v>88</v>
      </c>
      <c r="B69" s="193">
        <v>2425</v>
      </c>
      <c r="C69" s="193">
        <v>3</v>
      </c>
      <c r="D69" s="190">
        <f t="shared" si="3"/>
        <v>1.2371134020618556E-3</v>
      </c>
      <c r="E69" s="193">
        <v>3761</v>
      </c>
      <c r="F69" s="193">
        <v>1612</v>
      </c>
      <c r="G69" s="190">
        <f t="shared" si="4"/>
        <v>0.42860941239032174</v>
      </c>
      <c r="H69" s="189">
        <f t="shared" si="5"/>
        <v>6186</v>
      </c>
      <c r="I69" s="193">
        <v>174235569</v>
      </c>
      <c r="J69" s="193">
        <v>3647499</v>
      </c>
    </row>
    <row r="70" spans="1:13" x14ac:dyDescent="0.2">
      <c r="A70" s="55" t="s">
        <v>89</v>
      </c>
      <c r="B70" s="193">
        <v>16</v>
      </c>
      <c r="C70" s="193">
        <v>11</v>
      </c>
      <c r="D70" s="190">
        <f>IF(OR((B70=0),(B70="")),"",(C70/B70))</f>
        <v>0.6875</v>
      </c>
      <c r="E70" s="193">
        <v>4</v>
      </c>
      <c r="F70" s="193">
        <v>1</v>
      </c>
      <c r="G70" s="190">
        <f>IF(OR((E70=0),(E70="")),"",(F70/E70))</f>
        <v>0.25</v>
      </c>
      <c r="H70" s="189">
        <f t="shared" si="5"/>
        <v>20</v>
      </c>
      <c r="I70" s="193">
        <v>693571</v>
      </c>
      <c r="J70" s="193">
        <v>5673</v>
      </c>
    </row>
    <row r="71" spans="1:13" x14ac:dyDescent="0.2">
      <c r="A71" s="55" t="s">
        <v>90</v>
      </c>
      <c r="B71" s="193">
        <v>10</v>
      </c>
      <c r="C71" s="193">
        <v>8</v>
      </c>
      <c r="D71" s="190">
        <f>IF(OR((B71=0),(B71="")),"",(C71/B71))</f>
        <v>0.8</v>
      </c>
      <c r="E71" s="193">
        <v>56</v>
      </c>
      <c r="F71" s="193">
        <v>0</v>
      </c>
      <c r="G71" s="190">
        <f>IF(OR((E71=0),(E71="")),"",(F71/E71))</f>
        <v>0</v>
      </c>
      <c r="H71" s="189">
        <f t="shared" si="5"/>
        <v>66</v>
      </c>
      <c r="I71" s="193">
        <v>242571</v>
      </c>
      <c r="J71" s="193">
        <v>2081</v>
      </c>
    </row>
    <row r="72" spans="1:13" x14ac:dyDescent="0.2">
      <c r="A72" s="55" t="s">
        <v>91</v>
      </c>
      <c r="B72" s="193">
        <v>10</v>
      </c>
      <c r="C72" s="193">
        <v>2</v>
      </c>
      <c r="D72" s="190">
        <f>IF(OR((B72=0),(B72="")),"",(C72/B72))</f>
        <v>0.2</v>
      </c>
      <c r="E72" s="193">
        <v>6</v>
      </c>
      <c r="F72" s="193">
        <v>0</v>
      </c>
      <c r="G72" s="190">
        <f>IF(OR((E72=0),(E72="")),"",(F72/E72))</f>
        <v>0</v>
      </c>
      <c r="H72" s="189">
        <f t="shared" si="5"/>
        <v>16</v>
      </c>
      <c r="I72" s="193">
        <v>59040</v>
      </c>
      <c r="J72" s="193">
        <v>923</v>
      </c>
    </row>
    <row r="73" spans="1:13" x14ac:dyDescent="0.2">
      <c r="A73" s="65" t="s">
        <v>92</v>
      </c>
      <c r="B73" s="192">
        <f>SUM(B6:B72)</f>
        <v>37737</v>
      </c>
      <c r="C73" s="192">
        <f>SUM(C6:C72)</f>
        <v>2770</v>
      </c>
      <c r="D73" s="190">
        <f>IF(OR((B73=0),(B73="")),"",(C73/B73))</f>
        <v>7.3402761215782916E-2</v>
      </c>
      <c r="E73" s="192">
        <f>SUM(E6:E72)</f>
        <v>101044</v>
      </c>
      <c r="F73" s="191">
        <f>SUM(F6:F72)</f>
        <v>27435</v>
      </c>
      <c r="G73" s="190">
        <f>IF(OR((E73=0),(E73="")),"",(F73/E73))</f>
        <v>0.27151537943866039</v>
      </c>
      <c r="H73" s="189">
        <f>SUM(H6:H72)</f>
        <v>138781</v>
      </c>
      <c r="I73" s="189">
        <f>SUM(I4:I72)</f>
        <v>6472805125.5</v>
      </c>
      <c r="J73" s="189">
        <f>SUM(J6:J72)</f>
        <v>141891184.04999998</v>
      </c>
      <c r="L73" s="183">
        <f>F73+C73</f>
        <v>30205</v>
      </c>
      <c r="M73" s="84" t="s">
        <v>121</v>
      </c>
    </row>
    <row r="74" spans="1:13" x14ac:dyDescent="0.2">
      <c r="A74" s="69"/>
      <c r="B74" s="71"/>
      <c r="C74" s="70" t="s">
        <v>93</v>
      </c>
      <c r="D74" s="72"/>
      <c r="E74" s="71"/>
      <c r="F74" s="72"/>
      <c r="G74" s="72"/>
      <c r="H74" s="71"/>
      <c r="I74" s="73"/>
      <c r="J74" s="74"/>
    </row>
    <row r="75" spans="1:13" ht="12.75" customHeight="1" x14ac:dyDescent="0.2">
      <c r="A75" s="438" t="s">
        <v>163</v>
      </c>
      <c r="B75" s="70"/>
      <c r="C75" s="70"/>
      <c r="D75" s="75"/>
      <c r="E75" s="77"/>
      <c r="F75" s="76"/>
      <c r="G75" s="75"/>
      <c r="H75" s="77"/>
      <c r="I75" s="77"/>
      <c r="J75" s="74"/>
    </row>
    <row r="76" spans="1:13" x14ac:dyDescent="0.2">
      <c r="A76" s="439"/>
    </row>
    <row r="77" spans="1:13" x14ac:dyDescent="0.2">
      <c r="A77" s="439"/>
    </row>
    <row r="78" spans="1:13" x14ac:dyDescent="0.2">
      <c r="A78" s="439"/>
    </row>
  </sheetData>
  <mergeCells count="3">
    <mergeCell ref="B2:C4"/>
    <mergeCell ref="E2:F4"/>
    <mergeCell ref="A75:A78"/>
  </mergeCells>
  <pageMargins left="0.75" right="0.75" top="1" bottom="1" header="0.5" footer="0.5"/>
  <pageSetup orientation="landscape" horizontalDpi="4294967295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8"/>
  <sheetViews>
    <sheetView workbookViewId="0">
      <pane xSplit="1" ySplit="5" topLeftCell="B6" activePane="bottomRight" state="frozen"/>
      <selection activeCell="A75" sqref="A75:A78"/>
      <selection pane="topRight" activeCell="A75" sqref="A75:A78"/>
      <selection pane="bottomLeft" activeCell="A75" sqref="A75:A78"/>
      <selection pane="bottomRight" activeCell="B6" sqref="B6"/>
    </sheetView>
  </sheetViews>
  <sheetFormatPr defaultRowHeight="12.75" x14ac:dyDescent="0.2"/>
  <cols>
    <col min="1" max="1" width="15.7109375" style="84" customWidth="1"/>
    <col min="2" max="8" width="9.140625" style="84"/>
    <col min="9" max="9" width="12" style="84" bestFit="1" customWidth="1"/>
    <col min="10" max="10" width="10.42578125" style="84" bestFit="1" customWidth="1"/>
    <col min="11" max="16384" width="9.140625" style="84"/>
  </cols>
  <sheetData>
    <row r="1" spans="1:10" x14ac:dyDescent="0.2">
      <c r="A1" s="206"/>
      <c r="B1" s="205">
        <v>2007</v>
      </c>
      <c r="C1" s="199"/>
      <c r="D1" s="204" t="s">
        <v>0</v>
      </c>
      <c r="E1" s="201"/>
      <c r="F1" s="203" t="s">
        <v>1</v>
      </c>
      <c r="G1" s="202">
        <f>COUNTA(B6:B72)</f>
        <v>67</v>
      </c>
      <c r="H1" s="201" t="s">
        <v>2</v>
      </c>
      <c r="I1" s="199"/>
      <c r="J1" s="200"/>
    </row>
    <row r="2" spans="1:10" ht="12.75" customHeight="1" x14ac:dyDescent="0.2">
      <c r="A2" s="8" t="s">
        <v>3</v>
      </c>
      <c r="B2" s="452" t="s">
        <v>137</v>
      </c>
      <c r="C2" s="453"/>
      <c r="D2" s="40" t="s">
        <v>4</v>
      </c>
      <c r="E2" s="446" t="s">
        <v>138</v>
      </c>
      <c r="F2" s="447"/>
      <c r="G2" s="39" t="s">
        <v>5</v>
      </c>
      <c r="H2" s="40" t="s">
        <v>7</v>
      </c>
      <c r="I2" s="41" t="s">
        <v>8</v>
      </c>
      <c r="J2" s="41"/>
    </row>
    <row r="3" spans="1:10" x14ac:dyDescent="0.2">
      <c r="A3" s="42" t="s">
        <v>120</v>
      </c>
      <c r="B3" s="454"/>
      <c r="C3" s="455"/>
      <c r="D3" s="43" t="s">
        <v>10</v>
      </c>
      <c r="E3" s="450"/>
      <c r="F3" s="451"/>
      <c r="G3" s="44" t="s">
        <v>10</v>
      </c>
      <c r="H3" s="46" t="s">
        <v>0</v>
      </c>
      <c r="I3" s="44" t="s">
        <v>13</v>
      </c>
      <c r="J3" s="44"/>
    </row>
    <row r="4" spans="1:10" x14ac:dyDescent="0.2">
      <c r="A4" s="47" t="s">
        <v>119</v>
      </c>
      <c r="B4" s="456"/>
      <c r="C4" s="457"/>
      <c r="D4" s="46" t="s">
        <v>139</v>
      </c>
      <c r="E4" s="448"/>
      <c r="F4" s="449"/>
      <c r="G4" s="49" t="s">
        <v>139</v>
      </c>
      <c r="H4" s="198" t="s">
        <v>10</v>
      </c>
      <c r="I4" s="44" t="s">
        <v>17</v>
      </c>
      <c r="J4" s="44" t="s">
        <v>13</v>
      </c>
    </row>
    <row r="5" spans="1:10" x14ac:dyDescent="0.2">
      <c r="A5" s="50" t="s">
        <v>19</v>
      </c>
      <c r="B5" s="51" t="s">
        <v>118</v>
      </c>
      <c r="C5" s="51" t="s">
        <v>21</v>
      </c>
      <c r="D5" s="52" t="s">
        <v>21</v>
      </c>
      <c r="E5" s="51" t="s">
        <v>118</v>
      </c>
      <c r="F5" s="51" t="s">
        <v>21</v>
      </c>
      <c r="G5" s="53" t="s">
        <v>21</v>
      </c>
      <c r="H5" s="52" t="s">
        <v>139</v>
      </c>
      <c r="I5" s="54" t="s">
        <v>23</v>
      </c>
      <c r="J5" s="44" t="s">
        <v>117</v>
      </c>
    </row>
    <row r="6" spans="1:10" x14ac:dyDescent="0.2">
      <c r="A6" s="55" t="s">
        <v>25</v>
      </c>
      <c r="B6" s="193">
        <v>37</v>
      </c>
      <c r="C6" s="193">
        <v>6</v>
      </c>
      <c r="D6" s="190">
        <f t="shared" ref="D6:D37" si="0">IF(OR((B6=0),(B6="")),"",(C6/B6))</f>
        <v>0.16216216216216217</v>
      </c>
      <c r="E6" s="193">
        <v>18</v>
      </c>
      <c r="F6" s="193">
        <v>9</v>
      </c>
      <c r="G6" s="190">
        <f t="shared" ref="G6:G37" si="1">IF(OR((E6=0),(E6="")),"",(F6/E6))</f>
        <v>0.5</v>
      </c>
      <c r="H6" s="189">
        <f t="shared" ref="H6:H37" si="2">(B6+E6)</f>
        <v>55</v>
      </c>
      <c r="I6" s="193">
        <v>42214389</v>
      </c>
      <c r="J6" s="193">
        <v>930290</v>
      </c>
    </row>
    <row r="7" spans="1:10" x14ac:dyDescent="0.2">
      <c r="A7" s="55" t="s">
        <v>26</v>
      </c>
      <c r="B7" s="193">
        <v>0</v>
      </c>
      <c r="C7" s="193">
        <v>0</v>
      </c>
      <c r="D7" s="190" t="str">
        <f t="shared" si="0"/>
        <v/>
      </c>
      <c r="E7" s="193">
        <v>30</v>
      </c>
      <c r="F7" s="193">
        <v>0</v>
      </c>
      <c r="G7" s="190">
        <f t="shared" si="1"/>
        <v>0</v>
      </c>
      <c r="H7" s="189">
        <f t="shared" si="2"/>
        <v>30</v>
      </c>
      <c r="I7" s="193">
        <v>0</v>
      </c>
      <c r="J7" s="193">
        <v>0</v>
      </c>
    </row>
    <row r="8" spans="1:10" x14ac:dyDescent="0.2">
      <c r="A8" s="55" t="s">
        <v>27</v>
      </c>
      <c r="B8" s="193">
        <v>15</v>
      </c>
      <c r="C8" s="193">
        <v>3</v>
      </c>
      <c r="D8" s="190">
        <f t="shared" si="0"/>
        <v>0.2</v>
      </c>
      <c r="E8" s="193">
        <v>2503</v>
      </c>
      <c r="F8" s="193">
        <v>741</v>
      </c>
      <c r="G8" s="190">
        <f t="shared" si="1"/>
        <v>0.29604474630443467</v>
      </c>
      <c r="H8" s="189">
        <f t="shared" si="2"/>
        <v>2518</v>
      </c>
      <c r="I8" s="193">
        <v>32635890.850000001</v>
      </c>
      <c r="J8" s="193">
        <v>368343.06</v>
      </c>
    </row>
    <row r="9" spans="1:10" x14ac:dyDescent="0.2">
      <c r="A9" s="55" t="s">
        <v>28</v>
      </c>
      <c r="B9" s="193">
        <v>0</v>
      </c>
      <c r="C9" s="193">
        <v>0</v>
      </c>
      <c r="D9" s="190" t="str">
        <f t="shared" si="0"/>
        <v/>
      </c>
      <c r="E9" s="193">
        <v>7</v>
      </c>
      <c r="F9" s="193">
        <v>0</v>
      </c>
      <c r="G9" s="190">
        <f t="shared" si="1"/>
        <v>0</v>
      </c>
      <c r="H9" s="189">
        <f t="shared" si="2"/>
        <v>7</v>
      </c>
      <c r="I9" s="193">
        <v>0</v>
      </c>
      <c r="J9" s="193">
        <v>0</v>
      </c>
    </row>
    <row r="10" spans="1:10" x14ac:dyDescent="0.2">
      <c r="A10" s="55" t="s">
        <v>29</v>
      </c>
      <c r="B10" s="197">
        <v>796</v>
      </c>
      <c r="C10" s="193">
        <v>147</v>
      </c>
      <c r="D10" s="190">
        <f t="shared" si="0"/>
        <v>0.18467336683417085</v>
      </c>
      <c r="E10" s="193">
        <v>1626</v>
      </c>
      <c r="F10" s="193">
        <v>376</v>
      </c>
      <c r="G10" s="190">
        <f t="shared" si="1"/>
        <v>0.23124231242312424</v>
      </c>
      <c r="H10" s="189">
        <f t="shared" si="2"/>
        <v>2422</v>
      </c>
      <c r="I10" s="193">
        <v>46253651</v>
      </c>
      <c r="J10" s="193">
        <v>776912.04</v>
      </c>
    </row>
    <row r="11" spans="1:10" x14ac:dyDescent="0.2">
      <c r="A11" s="55" t="s">
        <v>30</v>
      </c>
      <c r="B11" s="193">
        <v>11376</v>
      </c>
      <c r="C11" s="193">
        <v>141</v>
      </c>
      <c r="D11" s="190">
        <f t="shared" si="0"/>
        <v>1.2394514767932489E-2</v>
      </c>
      <c r="E11" s="193">
        <v>21880</v>
      </c>
      <c r="F11" s="193">
        <v>2570</v>
      </c>
      <c r="G11" s="190">
        <f t="shared" si="1"/>
        <v>0.11745886654478976</v>
      </c>
      <c r="H11" s="189">
        <f t="shared" si="2"/>
        <v>33256</v>
      </c>
      <c r="I11" s="193">
        <v>466017828</v>
      </c>
      <c r="J11" s="193">
        <v>9512868</v>
      </c>
    </row>
    <row r="12" spans="1:10" x14ac:dyDescent="0.2">
      <c r="A12" s="55" t="s">
        <v>31</v>
      </c>
      <c r="B12" s="193">
        <v>0</v>
      </c>
      <c r="C12" s="193">
        <v>0</v>
      </c>
      <c r="D12" s="190" t="str">
        <f t="shared" si="0"/>
        <v/>
      </c>
      <c r="E12" s="193">
        <v>1</v>
      </c>
      <c r="F12" s="193">
        <v>0</v>
      </c>
      <c r="G12" s="190">
        <f t="shared" si="1"/>
        <v>0</v>
      </c>
      <c r="H12" s="189">
        <f t="shared" si="2"/>
        <v>1</v>
      </c>
      <c r="I12" s="193">
        <v>0</v>
      </c>
      <c r="J12" s="193">
        <v>0</v>
      </c>
    </row>
    <row r="13" spans="1:10" x14ac:dyDescent="0.2">
      <c r="A13" s="55" t="s">
        <v>32</v>
      </c>
      <c r="B13" s="193">
        <v>61</v>
      </c>
      <c r="C13" s="193">
        <v>0</v>
      </c>
      <c r="D13" s="190">
        <f t="shared" si="0"/>
        <v>0</v>
      </c>
      <c r="E13" s="193">
        <v>1094</v>
      </c>
      <c r="F13" s="193">
        <v>33</v>
      </c>
      <c r="G13" s="190">
        <f t="shared" si="1"/>
        <v>3.0164533820840951E-2</v>
      </c>
      <c r="H13" s="189">
        <f t="shared" si="2"/>
        <v>1155</v>
      </c>
      <c r="I13" s="193">
        <v>24756163</v>
      </c>
      <c r="J13" s="196">
        <v>330215</v>
      </c>
    </row>
    <row r="14" spans="1:10" x14ac:dyDescent="0.2">
      <c r="A14" s="55" t="s">
        <v>33</v>
      </c>
      <c r="B14" s="193">
        <v>533</v>
      </c>
      <c r="C14" s="193">
        <v>1</v>
      </c>
      <c r="D14" s="190">
        <f t="shared" si="0"/>
        <v>1.876172607879925E-3</v>
      </c>
      <c r="E14" s="193">
        <v>1553</v>
      </c>
      <c r="F14" s="193">
        <v>2</v>
      </c>
      <c r="G14" s="190">
        <f t="shared" si="1"/>
        <v>1.28783000643915E-3</v>
      </c>
      <c r="H14" s="189">
        <f t="shared" si="2"/>
        <v>2086</v>
      </c>
      <c r="I14" s="193">
        <v>145642</v>
      </c>
      <c r="J14" s="193">
        <v>2317</v>
      </c>
    </row>
    <row r="15" spans="1:10" x14ac:dyDescent="0.2">
      <c r="A15" s="55" t="s">
        <v>34</v>
      </c>
      <c r="B15" s="193">
        <v>95</v>
      </c>
      <c r="C15" s="193">
        <v>81</v>
      </c>
      <c r="D15" s="190">
        <f t="shared" si="0"/>
        <v>0.85263157894736841</v>
      </c>
      <c r="E15" s="193">
        <v>16</v>
      </c>
      <c r="F15" s="193">
        <v>0</v>
      </c>
      <c r="G15" s="190">
        <f t="shared" si="1"/>
        <v>0</v>
      </c>
      <c r="H15" s="189">
        <f t="shared" si="2"/>
        <v>111</v>
      </c>
      <c r="I15" s="193">
        <v>2075330</v>
      </c>
      <c r="J15" s="193">
        <v>28441</v>
      </c>
    </row>
    <row r="16" spans="1:10" x14ac:dyDescent="0.2">
      <c r="A16" s="55" t="s">
        <v>35</v>
      </c>
      <c r="B16" s="193">
        <v>35</v>
      </c>
      <c r="C16" s="193">
        <v>20</v>
      </c>
      <c r="D16" s="190">
        <f t="shared" si="0"/>
        <v>0.5714285714285714</v>
      </c>
      <c r="E16" s="193">
        <v>229</v>
      </c>
      <c r="F16" s="193">
        <v>10</v>
      </c>
      <c r="G16" s="190">
        <f t="shared" si="1"/>
        <v>4.3668122270742356E-2</v>
      </c>
      <c r="H16" s="189">
        <f t="shared" si="2"/>
        <v>264</v>
      </c>
      <c r="I16" s="193">
        <v>22801187</v>
      </c>
      <c r="J16" s="193">
        <v>201607.11</v>
      </c>
    </row>
    <row r="17" spans="1:10" x14ac:dyDescent="0.2">
      <c r="A17" s="55" t="s">
        <v>36</v>
      </c>
      <c r="B17" s="193">
        <v>7</v>
      </c>
      <c r="C17" s="193">
        <v>1</v>
      </c>
      <c r="D17" s="190">
        <f t="shared" si="0"/>
        <v>0.14285714285714285</v>
      </c>
      <c r="E17" s="193">
        <v>0</v>
      </c>
      <c r="F17" s="193">
        <v>0</v>
      </c>
      <c r="G17" s="190" t="str">
        <f t="shared" si="1"/>
        <v/>
      </c>
      <c r="H17" s="189">
        <f t="shared" si="2"/>
        <v>7</v>
      </c>
      <c r="I17" s="193">
        <v>0</v>
      </c>
      <c r="J17" s="193">
        <v>0</v>
      </c>
    </row>
    <row r="18" spans="1:10" x14ac:dyDescent="0.2">
      <c r="A18" s="55" t="s">
        <v>37</v>
      </c>
      <c r="B18" s="193">
        <v>7720</v>
      </c>
      <c r="C18" s="193">
        <v>1299</v>
      </c>
      <c r="D18" s="190">
        <f t="shared" si="0"/>
        <v>0.16826424870466322</v>
      </c>
      <c r="E18" s="193">
        <v>54322</v>
      </c>
      <c r="F18" s="193">
        <v>29237</v>
      </c>
      <c r="G18" s="190">
        <f t="shared" si="1"/>
        <v>0.53821656050955413</v>
      </c>
      <c r="H18" s="189">
        <f t="shared" si="2"/>
        <v>62042</v>
      </c>
      <c r="I18" s="193">
        <v>4810845144</v>
      </c>
      <c r="J18" s="193">
        <v>97239026</v>
      </c>
    </row>
    <row r="19" spans="1:10" x14ac:dyDescent="0.2">
      <c r="A19" s="55" t="s">
        <v>38</v>
      </c>
      <c r="B19" s="193">
        <v>236</v>
      </c>
      <c r="C19" s="193">
        <v>142</v>
      </c>
      <c r="D19" s="190">
        <f t="shared" si="0"/>
        <v>0.60169491525423724</v>
      </c>
      <c r="E19" s="193">
        <v>97</v>
      </c>
      <c r="F19" s="193">
        <v>0</v>
      </c>
      <c r="G19" s="190">
        <f t="shared" si="1"/>
        <v>0</v>
      </c>
      <c r="H19" s="189">
        <f t="shared" si="2"/>
        <v>333</v>
      </c>
      <c r="I19" s="193">
        <v>25929594</v>
      </c>
      <c r="J19" s="193"/>
    </row>
    <row r="20" spans="1:10" x14ac:dyDescent="0.2">
      <c r="A20" s="55" t="s">
        <v>39</v>
      </c>
      <c r="B20" s="193">
        <v>0</v>
      </c>
      <c r="C20" s="193">
        <v>0</v>
      </c>
      <c r="D20" s="190" t="str">
        <f t="shared" si="0"/>
        <v/>
      </c>
      <c r="E20" s="193">
        <v>42</v>
      </c>
      <c r="F20" s="193">
        <v>26</v>
      </c>
      <c r="G20" s="190">
        <f t="shared" si="1"/>
        <v>0.61904761904761907</v>
      </c>
      <c r="H20" s="189">
        <f t="shared" si="2"/>
        <v>42</v>
      </c>
      <c r="I20" s="193">
        <v>5564700</v>
      </c>
      <c r="J20" s="193">
        <v>143907.96</v>
      </c>
    </row>
    <row r="21" spans="1:10" x14ac:dyDescent="0.2">
      <c r="A21" s="55" t="s">
        <v>40</v>
      </c>
      <c r="B21" s="194">
        <v>3250</v>
      </c>
      <c r="C21" s="194">
        <v>3</v>
      </c>
      <c r="D21" s="190">
        <f t="shared" si="0"/>
        <v>9.2307692307692305E-4</v>
      </c>
      <c r="E21" s="194">
        <v>2321</v>
      </c>
      <c r="F21" s="194">
        <v>127</v>
      </c>
      <c r="G21" s="190">
        <f t="shared" si="1"/>
        <v>5.4717794054286943E-2</v>
      </c>
      <c r="H21" s="189">
        <f t="shared" si="2"/>
        <v>5571</v>
      </c>
      <c r="I21" s="194">
        <v>105527742</v>
      </c>
      <c r="J21" s="194">
        <v>1761362</v>
      </c>
    </row>
    <row r="22" spans="1:10" x14ac:dyDescent="0.2">
      <c r="A22" s="55" t="s">
        <v>41</v>
      </c>
      <c r="B22" s="193">
        <v>766</v>
      </c>
      <c r="C22" s="193">
        <v>0</v>
      </c>
      <c r="D22" s="190">
        <f t="shared" si="0"/>
        <v>0</v>
      </c>
      <c r="E22" s="193">
        <v>766</v>
      </c>
      <c r="F22" s="193">
        <v>0</v>
      </c>
      <c r="G22" s="190">
        <f t="shared" si="1"/>
        <v>0</v>
      </c>
      <c r="H22" s="189">
        <f t="shared" si="2"/>
        <v>1532</v>
      </c>
      <c r="I22" s="193">
        <v>0</v>
      </c>
      <c r="J22" s="193">
        <v>0</v>
      </c>
    </row>
    <row r="23" spans="1:10" x14ac:dyDescent="0.2">
      <c r="A23" s="55" t="s">
        <v>42</v>
      </c>
      <c r="B23" s="193">
        <v>1</v>
      </c>
      <c r="C23" s="193">
        <v>1</v>
      </c>
      <c r="D23" s="190">
        <f t="shared" si="0"/>
        <v>1</v>
      </c>
      <c r="E23" s="193">
        <v>20</v>
      </c>
      <c r="F23" s="193">
        <v>0</v>
      </c>
      <c r="G23" s="190">
        <f t="shared" si="1"/>
        <v>0</v>
      </c>
      <c r="H23" s="189">
        <f t="shared" si="2"/>
        <v>21</v>
      </c>
      <c r="I23" s="193">
        <v>25000</v>
      </c>
      <c r="J23" s="193">
        <v>388</v>
      </c>
    </row>
    <row r="24" spans="1:10" x14ac:dyDescent="0.2">
      <c r="A24" s="55" t="s">
        <v>43</v>
      </c>
      <c r="B24" s="193">
        <v>0</v>
      </c>
      <c r="C24" s="193">
        <v>0</v>
      </c>
      <c r="D24" s="190" t="str">
        <f t="shared" si="0"/>
        <v/>
      </c>
      <c r="E24" s="193">
        <v>25</v>
      </c>
      <c r="F24" s="193">
        <v>25</v>
      </c>
      <c r="G24" s="190">
        <f t="shared" si="1"/>
        <v>1</v>
      </c>
      <c r="H24" s="189">
        <f t="shared" si="2"/>
        <v>25</v>
      </c>
      <c r="I24" s="193">
        <v>8755000</v>
      </c>
      <c r="J24" s="193">
        <v>30341.33</v>
      </c>
    </row>
    <row r="25" spans="1:10" x14ac:dyDescent="0.2">
      <c r="A25" s="55" t="s">
        <v>44</v>
      </c>
      <c r="B25" s="193">
        <v>1</v>
      </c>
      <c r="C25" s="193">
        <v>0</v>
      </c>
      <c r="D25" s="190">
        <f t="shared" si="0"/>
        <v>0</v>
      </c>
      <c r="E25" s="193">
        <v>2</v>
      </c>
      <c r="F25" s="193">
        <v>0</v>
      </c>
      <c r="G25" s="190">
        <f t="shared" si="1"/>
        <v>0</v>
      </c>
      <c r="H25" s="189">
        <f t="shared" si="2"/>
        <v>3</v>
      </c>
      <c r="I25" s="193">
        <v>0</v>
      </c>
      <c r="J25" s="193">
        <v>0</v>
      </c>
    </row>
    <row r="26" spans="1:10" x14ac:dyDescent="0.2">
      <c r="A26" s="55" t="s">
        <v>45</v>
      </c>
      <c r="B26" s="193">
        <v>4</v>
      </c>
      <c r="C26" s="193">
        <v>0</v>
      </c>
      <c r="D26" s="190">
        <f t="shared" si="0"/>
        <v>0</v>
      </c>
      <c r="E26" s="193">
        <v>3</v>
      </c>
      <c r="F26" s="193">
        <v>0</v>
      </c>
      <c r="G26" s="190">
        <f t="shared" si="1"/>
        <v>0</v>
      </c>
      <c r="H26" s="189">
        <f t="shared" si="2"/>
        <v>7</v>
      </c>
      <c r="I26" s="193">
        <v>0</v>
      </c>
      <c r="J26" s="193">
        <v>0</v>
      </c>
    </row>
    <row r="27" spans="1:10" x14ac:dyDescent="0.2">
      <c r="A27" s="55" t="s">
        <v>46</v>
      </c>
      <c r="B27" s="193">
        <v>0</v>
      </c>
      <c r="C27" s="193">
        <v>0</v>
      </c>
      <c r="D27" s="190" t="str">
        <f t="shared" si="0"/>
        <v/>
      </c>
      <c r="E27" s="193">
        <v>8</v>
      </c>
      <c r="F27" s="193">
        <v>3</v>
      </c>
      <c r="G27" s="190">
        <f t="shared" si="1"/>
        <v>0.375</v>
      </c>
      <c r="H27" s="189">
        <f t="shared" si="2"/>
        <v>8</v>
      </c>
      <c r="I27" s="193">
        <v>359431</v>
      </c>
      <c r="J27" s="193">
        <v>7777</v>
      </c>
    </row>
    <row r="28" spans="1:10" x14ac:dyDescent="0.2">
      <c r="A28" s="55" t="s">
        <v>47</v>
      </c>
      <c r="B28" s="193">
        <v>0</v>
      </c>
      <c r="C28" s="193">
        <v>0</v>
      </c>
      <c r="D28" s="190" t="str">
        <f t="shared" si="0"/>
        <v/>
      </c>
      <c r="E28" s="193">
        <v>9</v>
      </c>
      <c r="F28" s="193">
        <v>0</v>
      </c>
      <c r="G28" s="190">
        <f t="shared" si="1"/>
        <v>0</v>
      </c>
      <c r="H28" s="189">
        <f t="shared" si="2"/>
        <v>9</v>
      </c>
      <c r="I28" s="193">
        <v>0</v>
      </c>
      <c r="J28" s="193">
        <v>0</v>
      </c>
    </row>
    <row r="29" spans="1:10" x14ac:dyDescent="0.2">
      <c r="A29" s="55" t="s">
        <v>48</v>
      </c>
      <c r="B29" s="193">
        <v>1</v>
      </c>
      <c r="C29" s="193">
        <v>1</v>
      </c>
      <c r="D29" s="190">
        <f t="shared" si="0"/>
        <v>1</v>
      </c>
      <c r="E29" s="193">
        <v>0</v>
      </c>
      <c r="F29" s="193">
        <v>0</v>
      </c>
      <c r="G29" s="190" t="str">
        <f t="shared" si="1"/>
        <v/>
      </c>
      <c r="H29" s="189">
        <f t="shared" si="2"/>
        <v>1</v>
      </c>
      <c r="I29" s="193">
        <v>372045</v>
      </c>
      <c r="J29" s="193">
        <v>3632</v>
      </c>
    </row>
    <row r="30" spans="1:10" x14ac:dyDescent="0.2">
      <c r="A30" s="55" t="s">
        <v>49</v>
      </c>
      <c r="B30" s="193">
        <v>0</v>
      </c>
      <c r="C30" s="193">
        <v>0</v>
      </c>
      <c r="D30" s="190" t="str">
        <f t="shared" si="0"/>
        <v/>
      </c>
      <c r="E30" s="193">
        <v>21</v>
      </c>
      <c r="F30" s="193">
        <v>1</v>
      </c>
      <c r="G30" s="190">
        <f t="shared" si="1"/>
        <v>4.7619047619047616E-2</v>
      </c>
      <c r="H30" s="189">
        <f t="shared" si="2"/>
        <v>21</v>
      </c>
      <c r="I30" s="193">
        <v>128518</v>
      </c>
      <c r="J30" s="193">
        <v>0</v>
      </c>
    </row>
    <row r="31" spans="1:10" x14ac:dyDescent="0.2">
      <c r="A31" s="55" t="s">
        <v>50</v>
      </c>
      <c r="B31" s="193">
        <v>32</v>
      </c>
      <c r="C31" s="193">
        <v>1</v>
      </c>
      <c r="D31" s="190">
        <f t="shared" si="0"/>
        <v>3.125E-2</v>
      </c>
      <c r="E31" s="193">
        <v>104</v>
      </c>
      <c r="F31" s="193">
        <v>7</v>
      </c>
      <c r="G31" s="190">
        <f t="shared" si="1"/>
        <v>6.7307692307692304E-2</v>
      </c>
      <c r="H31" s="189">
        <f t="shared" si="2"/>
        <v>136</v>
      </c>
      <c r="I31" s="193">
        <v>1587090</v>
      </c>
      <c r="J31" s="193">
        <v>29647.39</v>
      </c>
    </row>
    <row r="32" spans="1:10" x14ac:dyDescent="0.2">
      <c r="A32" s="55" t="s">
        <v>51</v>
      </c>
      <c r="B32" s="193">
        <v>11</v>
      </c>
      <c r="C32" s="193">
        <v>1</v>
      </c>
      <c r="D32" s="190">
        <f t="shared" si="0"/>
        <v>9.0909090909090912E-2</v>
      </c>
      <c r="E32" s="193">
        <v>93</v>
      </c>
      <c r="F32" s="193">
        <v>4</v>
      </c>
      <c r="G32" s="190">
        <f t="shared" si="1"/>
        <v>4.3010752688172046E-2</v>
      </c>
      <c r="H32" s="189">
        <f t="shared" si="2"/>
        <v>104</v>
      </c>
      <c r="I32" s="193">
        <v>4162250</v>
      </c>
      <c r="J32" s="193">
        <v>66831.350000000006</v>
      </c>
    </row>
    <row r="33" spans="1:10" x14ac:dyDescent="0.2">
      <c r="A33" s="55" t="s">
        <v>52</v>
      </c>
      <c r="B33" s="193">
        <v>1</v>
      </c>
      <c r="C33" s="193">
        <v>0</v>
      </c>
      <c r="D33" s="190">
        <f t="shared" si="0"/>
        <v>0</v>
      </c>
      <c r="E33" s="193">
        <v>29</v>
      </c>
      <c r="F33" s="193">
        <v>3</v>
      </c>
      <c r="G33" s="190">
        <f t="shared" si="1"/>
        <v>0.10344827586206896</v>
      </c>
      <c r="H33" s="189">
        <f t="shared" si="2"/>
        <v>30</v>
      </c>
      <c r="I33" s="193">
        <v>9921447</v>
      </c>
      <c r="J33" s="193">
        <v>210481.51</v>
      </c>
    </row>
    <row r="34" spans="1:10" x14ac:dyDescent="0.2">
      <c r="A34" s="55" t="s">
        <v>53</v>
      </c>
      <c r="B34" s="193">
        <v>2398</v>
      </c>
      <c r="C34" s="193">
        <v>56</v>
      </c>
      <c r="D34" s="190">
        <f t="shared" si="0"/>
        <v>2.3352793994995829E-2</v>
      </c>
      <c r="E34" s="193">
        <v>6637</v>
      </c>
      <c r="F34" s="193">
        <v>78</v>
      </c>
      <c r="G34" s="190">
        <f t="shared" si="1"/>
        <v>1.1752297724875696E-2</v>
      </c>
      <c r="H34" s="189">
        <f t="shared" si="2"/>
        <v>9035</v>
      </c>
      <c r="I34" s="193">
        <v>32654596</v>
      </c>
      <c r="J34" s="193">
        <v>675906.17</v>
      </c>
    </row>
    <row r="35" spans="1:10" x14ac:dyDescent="0.2">
      <c r="A35" s="55" t="s">
        <v>54</v>
      </c>
      <c r="B35" s="193">
        <v>0</v>
      </c>
      <c r="C35" s="193">
        <v>0</v>
      </c>
      <c r="D35" s="190" t="str">
        <f t="shared" si="0"/>
        <v/>
      </c>
      <c r="E35" s="193">
        <v>2</v>
      </c>
      <c r="F35" s="193">
        <v>0</v>
      </c>
      <c r="G35" s="190">
        <f t="shared" si="1"/>
        <v>0</v>
      </c>
      <c r="H35" s="189">
        <f t="shared" si="2"/>
        <v>2</v>
      </c>
      <c r="I35" s="193">
        <v>0</v>
      </c>
      <c r="J35" s="193">
        <v>0</v>
      </c>
    </row>
    <row r="36" spans="1:10" x14ac:dyDescent="0.2">
      <c r="A36" s="55" t="s">
        <v>55</v>
      </c>
      <c r="B36" s="193">
        <v>30</v>
      </c>
      <c r="C36" s="193">
        <v>3</v>
      </c>
      <c r="D36" s="190">
        <f t="shared" si="0"/>
        <v>0.1</v>
      </c>
      <c r="E36" s="193">
        <v>252</v>
      </c>
      <c r="F36" s="193">
        <v>4</v>
      </c>
      <c r="G36" s="190">
        <f t="shared" si="1"/>
        <v>1.5873015873015872E-2</v>
      </c>
      <c r="H36" s="189">
        <f t="shared" si="2"/>
        <v>282</v>
      </c>
      <c r="I36" s="193">
        <v>409956</v>
      </c>
      <c r="J36" s="193">
        <v>6418</v>
      </c>
    </row>
    <row r="37" spans="1:10" x14ac:dyDescent="0.2">
      <c r="A37" s="55" t="s">
        <v>56</v>
      </c>
      <c r="B37" s="193">
        <v>0</v>
      </c>
      <c r="C37" s="193">
        <v>0</v>
      </c>
      <c r="D37" s="190" t="str">
        <f t="shared" si="0"/>
        <v/>
      </c>
      <c r="E37" s="193">
        <v>7</v>
      </c>
      <c r="F37" s="193">
        <v>0</v>
      </c>
      <c r="G37" s="190">
        <f t="shared" si="1"/>
        <v>0</v>
      </c>
      <c r="H37" s="189">
        <f t="shared" si="2"/>
        <v>7</v>
      </c>
      <c r="I37" s="193">
        <v>0</v>
      </c>
      <c r="J37" s="193">
        <v>0</v>
      </c>
    </row>
    <row r="38" spans="1:10" x14ac:dyDescent="0.2">
      <c r="A38" s="55" t="s">
        <v>57</v>
      </c>
      <c r="B38" s="193">
        <v>80</v>
      </c>
      <c r="C38" s="194">
        <v>61</v>
      </c>
      <c r="D38" s="190">
        <f t="shared" ref="D38:D69" si="3">IF(OR((B38=0),(B38="")),"",(C38/B38))</f>
        <v>0.76249999999999996</v>
      </c>
      <c r="E38" s="193">
        <v>80</v>
      </c>
      <c r="F38" s="193">
        <v>61</v>
      </c>
      <c r="G38" s="190">
        <f t="shared" ref="G38:G69" si="4">IF(OR((E38=0),(E38="")),"",(F38/E38))</f>
        <v>0.76249999999999996</v>
      </c>
      <c r="H38" s="189">
        <f t="shared" ref="H38:H72" si="5">(B38+E38)</f>
        <v>160</v>
      </c>
      <c r="I38" s="193">
        <v>11425487</v>
      </c>
      <c r="J38" s="193">
        <v>95090</v>
      </c>
    </row>
    <row r="39" spans="1:10" x14ac:dyDescent="0.2">
      <c r="A39" s="55" t="s">
        <v>58</v>
      </c>
      <c r="B39" s="193">
        <v>1</v>
      </c>
      <c r="C39" s="193">
        <v>0</v>
      </c>
      <c r="D39" s="190">
        <f t="shared" si="3"/>
        <v>0</v>
      </c>
      <c r="E39" s="193">
        <v>0</v>
      </c>
      <c r="F39" s="193">
        <v>0</v>
      </c>
      <c r="G39" s="190" t="str">
        <f t="shared" si="4"/>
        <v/>
      </c>
      <c r="H39" s="189">
        <f t="shared" si="5"/>
        <v>1</v>
      </c>
      <c r="I39" s="193">
        <v>0</v>
      </c>
      <c r="J39" s="193">
        <v>0</v>
      </c>
    </row>
    <row r="40" spans="1:10" x14ac:dyDescent="0.2">
      <c r="A40" s="50" t="s">
        <v>59</v>
      </c>
      <c r="B40" s="193">
        <v>175</v>
      </c>
      <c r="C40" s="193">
        <v>92</v>
      </c>
      <c r="D40" s="190">
        <f t="shared" si="3"/>
        <v>0.52571428571428569</v>
      </c>
      <c r="E40" s="193">
        <v>185</v>
      </c>
      <c r="F40" s="193">
        <v>9</v>
      </c>
      <c r="G40" s="190">
        <f t="shared" si="4"/>
        <v>4.8648648648648651E-2</v>
      </c>
      <c r="H40" s="189">
        <f t="shared" si="5"/>
        <v>360</v>
      </c>
      <c r="I40" s="193">
        <v>124691203</v>
      </c>
      <c r="J40" s="193">
        <v>2030477.64</v>
      </c>
    </row>
    <row r="41" spans="1:10" x14ac:dyDescent="0.2">
      <c r="A41" s="55" t="s">
        <v>60</v>
      </c>
      <c r="B41" s="193">
        <v>412</v>
      </c>
      <c r="C41" s="193">
        <v>38</v>
      </c>
      <c r="D41" s="190">
        <f t="shared" si="3"/>
        <v>9.2233009708737865E-2</v>
      </c>
      <c r="E41" s="193">
        <v>8157</v>
      </c>
      <c r="F41" s="193">
        <v>206</v>
      </c>
      <c r="G41" s="190">
        <f t="shared" si="4"/>
        <v>2.5254382738751992E-2</v>
      </c>
      <c r="H41" s="189">
        <f t="shared" si="5"/>
        <v>8569</v>
      </c>
      <c r="I41" s="193">
        <v>73392390</v>
      </c>
      <c r="J41" s="193">
        <v>1177686.7</v>
      </c>
    </row>
    <row r="42" spans="1:10" x14ac:dyDescent="0.2">
      <c r="A42" s="55" t="s">
        <v>61</v>
      </c>
      <c r="B42" s="193">
        <v>0</v>
      </c>
      <c r="C42" s="193">
        <v>0</v>
      </c>
      <c r="D42" s="190" t="str">
        <f t="shared" si="3"/>
        <v/>
      </c>
      <c r="E42" s="193">
        <v>49</v>
      </c>
      <c r="F42" s="193">
        <v>13</v>
      </c>
      <c r="G42" s="190">
        <f t="shared" si="4"/>
        <v>0.26530612244897961</v>
      </c>
      <c r="H42" s="189">
        <f t="shared" si="5"/>
        <v>49</v>
      </c>
      <c r="I42" s="193">
        <v>345807</v>
      </c>
      <c r="J42" s="193">
        <v>6333.22</v>
      </c>
    </row>
    <row r="43" spans="1:10" x14ac:dyDescent="0.2">
      <c r="A43" s="55" t="s">
        <v>62</v>
      </c>
      <c r="B43" s="193">
        <v>5</v>
      </c>
      <c r="C43" s="193">
        <v>0</v>
      </c>
      <c r="D43" s="190">
        <f t="shared" si="3"/>
        <v>0</v>
      </c>
      <c r="E43" s="193">
        <v>9</v>
      </c>
      <c r="F43" s="193">
        <v>0</v>
      </c>
      <c r="G43" s="190">
        <f t="shared" si="4"/>
        <v>0</v>
      </c>
      <c r="H43" s="189">
        <f t="shared" si="5"/>
        <v>14</v>
      </c>
      <c r="I43" s="193">
        <v>0</v>
      </c>
      <c r="J43" s="193">
        <v>0</v>
      </c>
    </row>
    <row r="44" spans="1:10" x14ac:dyDescent="0.2">
      <c r="A44" s="55" t="s">
        <v>63</v>
      </c>
      <c r="B44" s="193">
        <v>0</v>
      </c>
      <c r="C44" s="193">
        <v>0</v>
      </c>
      <c r="D44" s="190" t="str">
        <f t="shared" si="3"/>
        <v/>
      </c>
      <c r="E44" s="193">
        <v>0</v>
      </c>
      <c r="F44" s="193">
        <v>0</v>
      </c>
      <c r="G44" s="190" t="str">
        <f t="shared" si="4"/>
        <v/>
      </c>
      <c r="H44" s="189">
        <f t="shared" si="5"/>
        <v>0</v>
      </c>
      <c r="I44" s="193">
        <v>0</v>
      </c>
      <c r="J44" s="193">
        <v>0</v>
      </c>
    </row>
    <row r="45" spans="1:10" x14ac:dyDescent="0.2">
      <c r="A45" s="55" t="s">
        <v>64</v>
      </c>
      <c r="B45" s="193">
        <v>9</v>
      </c>
      <c r="C45" s="193">
        <v>0</v>
      </c>
      <c r="D45" s="190">
        <f t="shared" si="3"/>
        <v>0</v>
      </c>
      <c r="E45" s="193">
        <v>2</v>
      </c>
      <c r="F45" s="193">
        <v>0</v>
      </c>
      <c r="G45" s="190">
        <f t="shared" si="4"/>
        <v>0</v>
      </c>
      <c r="H45" s="189">
        <f t="shared" si="5"/>
        <v>11</v>
      </c>
      <c r="I45" s="193">
        <v>0</v>
      </c>
      <c r="J45" s="193">
        <v>0</v>
      </c>
    </row>
    <row r="46" spans="1:10" x14ac:dyDescent="0.2">
      <c r="A46" s="55" t="s">
        <v>65</v>
      </c>
      <c r="B46" s="193">
        <v>36</v>
      </c>
      <c r="C46" s="193">
        <v>9</v>
      </c>
      <c r="D46" s="190">
        <f t="shared" si="3"/>
        <v>0.25</v>
      </c>
      <c r="E46" s="193">
        <v>674</v>
      </c>
      <c r="F46" s="193">
        <v>44</v>
      </c>
      <c r="G46" s="190">
        <f t="shared" si="4"/>
        <v>6.5281899109792291E-2</v>
      </c>
      <c r="H46" s="189">
        <f t="shared" si="5"/>
        <v>710</v>
      </c>
      <c r="I46" s="193">
        <v>27506348</v>
      </c>
      <c r="J46" s="193">
        <v>471134</v>
      </c>
    </row>
    <row r="47" spans="1:10" x14ac:dyDescent="0.2">
      <c r="A47" s="55" t="s">
        <v>66</v>
      </c>
      <c r="B47" s="193">
        <v>685</v>
      </c>
      <c r="C47" s="193">
        <v>0</v>
      </c>
      <c r="D47" s="190">
        <f t="shared" si="3"/>
        <v>0</v>
      </c>
      <c r="E47" s="193">
        <v>545</v>
      </c>
      <c r="F47" s="193">
        <v>0</v>
      </c>
      <c r="G47" s="190">
        <f t="shared" si="4"/>
        <v>0</v>
      </c>
      <c r="H47" s="189">
        <f t="shared" si="5"/>
        <v>1230</v>
      </c>
      <c r="I47" s="193">
        <v>0</v>
      </c>
      <c r="J47" s="193">
        <v>0</v>
      </c>
    </row>
    <row r="48" spans="1:10" x14ac:dyDescent="0.2">
      <c r="A48" s="55" t="s">
        <v>67</v>
      </c>
      <c r="B48" s="193">
        <v>15</v>
      </c>
      <c r="C48" s="193">
        <v>3</v>
      </c>
      <c r="D48" s="190">
        <f t="shared" si="3"/>
        <v>0.2</v>
      </c>
      <c r="E48" s="193">
        <v>185</v>
      </c>
      <c r="F48" s="193">
        <v>20</v>
      </c>
      <c r="G48" s="190">
        <f t="shared" si="4"/>
        <v>0.10810810810810811</v>
      </c>
      <c r="H48" s="189">
        <f t="shared" si="5"/>
        <v>200</v>
      </c>
      <c r="I48" s="193">
        <v>3862690</v>
      </c>
      <c r="J48" s="193">
        <v>57881</v>
      </c>
    </row>
    <row r="49" spans="1:10" x14ac:dyDescent="0.2">
      <c r="A49" s="55" t="s">
        <v>68</v>
      </c>
      <c r="B49" s="193">
        <v>28</v>
      </c>
      <c r="C49" s="193">
        <v>5</v>
      </c>
      <c r="D49" s="190">
        <f t="shared" si="3"/>
        <v>0.17857142857142858</v>
      </c>
      <c r="E49" s="193">
        <v>86</v>
      </c>
      <c r="F49" s="193">
        <v>0</v>
      </c>
      <c r="G49" s="190">
        <f t="shared" si="4"/>
        <v>0</v>
      </c>
      <c r="H49" s="189">
        <f t="shared" si="5"/>
        <v>114</v>
      </c>
      <c r="I49" s="193">
        <v>1540567</v>
      </c>
      <c r="J49" s="193">
        <v>12462.66</v>
      </c>
    </row>
    <row r="50" spans="1:10" x14ac:dyDescent="0.2">
      <c r="A50" s="55" t="s">
        <v>69</v>
      </c>
      <c r="B50" s="193">
        <v>1</v>
      </c>
      <c r="C50" s="193">
        <v>0</v>
      </c>
      <c r="D50" s="190">
        <f t="shared" si="3"/>
        <v>0</v>
      </c>
      <c r="E50" s="193">
        <v>206</v>
      </c>
      <c r="F50" s="193">
        <v>0</v>
      </c>
      <c r="G50" s="190">
        <f t="shared" si="4"/>
        <v>0</v>
      </c>
      <c r="H50" s="189">
        <f t="shared" si="5"/>
        <v>207</v>
      </c>
      <c r="I50" s="193">
        <v>0</v>
      </c>
      <c r="J50" s="193">
        <v>0</v>
      </c>
    </row>
    <row r="51" spans="1:10" x14ac:dyDescent="0.2">
      <c r="A51" s="55" t="s">
        <v>70</v>
      </c>
      <c r="B51" s="193">
        <v>2</v>
      </c>
      <c r="C51" s="193">
        <v>0</v>
      </c>
      <c r="D51" s="190">
        <f t="shared" si="3"/>
        <v>0</v>
      </c>
      <c r="E51" s="193">
        <v>26</v>
      </c>
      <c r="F51" s="193">
        <v>0</v>
      </c>
      <c r="G51" s="190">
        <f t="shared" si="4"/>
        <v>0</v>
      </c>
      <c r="H51" s="189">
        <f t="shared" si="5"/>
        <v>28</v>
      </c>
      <c r="I51" s="193">
        <v>0</v>
      </c>
      <c r="J51" s="193">
        <v>0</v>
      </c>
    </row>
    <row r="52" spans="1:10" x14ac:dyDescent="0.2">
      <c r="A52" s="55" t="s">
        <v>71</v>
      </c>
      <c r="B52" s="193">
        <v>1</v>
      </c>
      <c r="C52" s="193">
        <v>0</v>
      </c>
      <c r="D52" s="190">
        <f t="shared" si="3"/>
        <v>0</v>
      </c>
      <c r="E52" s="193">
        <v>11</v>
      </c>
      <c r="F52" s="193">
        <v>0</v>
      </c>
      <c r="G52" s="190">
        <f t="shared" si="4"/>
        <v>0</v>
      </c>
      <c r="H52" s="189">
        <f t="shared" si="5"/>
        <v>12</v>
      </c>
      <c r="I52" s="193">
        <v>0</v>
      </c>
      <c r="J52" s="193">
        <v>0</v>
      </c>
    </row>
    <row r="53" spans="1:10" x14ac:dyDescent="0.2">
      <c r="A53" s="55" t="s">
        <v>72</v>
      </c>
      <c r="B53" s="193">
        <v>3024</v>
      </c>
      <c r="C53" s="193">
        <v>12</v>
      </c>
      <c r="D53" s="190">
        <f t="shared" si="3"/>
        <v>3.968253968253968E-3</v>
      </c>
      <c r="E53" s="193">
        <v>2538</v>
      </c>
      <c r="F53" s="193">
        <v>205</v>
      </c>
      <c r="G53" s="190">
        <f t="shared" si="4"/>
        <v>8.0772261623325459E-2</v>
      </c>
      <c r="H53" s="189">
        <f t="shared" si="5"/>
        <v>5562</v>
      </c>
      <c r="I53" s="193">
        <v>43021301</v>
      </c>
      <c r="J53" s="193">
        <v>734293</v>
      </c>
    </row>
    <row r="54" spans="1:10" x14ac:dyDescent="0.2">
      <c r="A54" s="55" t="s">
        <v>73</v>
      </c>
      <c r="B54" s="193">
        <v>13</v>
      </c>
      <c r="C54" s="193">
        <v>0</v>
      </c>
      <c r="D54" s="190">
        <f t="shared" si="3"/>
        <v>0</v>
      </c>
      <c r="E54" s="193">
        <v>1014</v>
      </c>
      <c r="F54" s="193">
        <v>1</v>
      </c>
      <c r="G54" s="190">
        <f t="shared" si="4"/>
        <v>9.8619329388560163E-4</v>
      </c>
      <c r="H54" s="189">
        <f t="shared" si="5"/>
        <v>1027</v>
      </c>
      <c r="I54" s="193">
        <v>397482</v>
      </c>
      <c r="J54" s="193">
        <v>6082.78</v>
      </c>
    </row>
    <row r="55" spans="1:10" x14ac:dyDescent="0.2">
      <c r="A55" s="55" t="s">
        <v>74</v>
      </c>
      <c r="B55" s="193">
        <v>1175</v>
      </c>
      <c r="C55" s="193">
        <v>46</v>
      </c>
      <c r="D55" s="190">
        <f t="shared" si="3"/>
        <v>3.9148936170212763E-2</v>
      </c>
      <c r="E55" s="193">
        <v>9888</v>
      </c>
      <c r="F55" s="193">
        <v>121</v>
      </c>
      <c r="G55" s="190">
        <f t="shared" si="4"/>
        <v>1.223705501618123E-2</v>
      </c>
      <c r="H55" s="189">
        <f t="shared" si="5"/>
        <v>11063</v>
      </c>
      <c r="I55" s="193">
        <v>74110568</v>
      </c>
      <c r="J55" s="193">
        <v>1360616.19</v>
      </c>
    </row>
    <row r="56" spans="1:10" x14ac:dyDescent="0.2">
      <c r="A56" s="55" t="s">
        <v>75</v>
      </c>
      <c r="B56" s="193">
        <v>989</v>
      </c>
      <c r="C56" s="193">
        <v>5</v>
      </c>
      <c r="D56" s="190">
        <f t="shared" si="3"/>
        <v>5.0556117290192111E-3</v>
      </c>
      <c r="E56" s="193">
        <v>1382</v>
      </c>
      <c r="F56" s="193">
        <v>1</v>
      </c>
      <c r="G56" s="190">
        <f t="shared" si="4"/>
        <v>7.2358900144717795E-4</v>
      </c>
      <c r="H56" s="189">
        <f t="shared" si="5"/>
        <v>2371</v>
      </c>
      <c r="I56" s="193">
        <v>253818</v>
      </c>
      <c r="J56" s="193">
        <v>3930</v>
      </c>
    </row>
    <row r="57" spans="1:10" x14ac:dyDescent="0.2">
      <c r="A57" s="55" t="s">
        <v>76</v>
      </c>
      <c r="B57" s="193">
        <v>190</v>
      </c>
      <c r="C57" s="193">
        <v>26</v>
      </c>
      <c r="D57" s="190">
        <f t="shared" si="3"/>
        <v>0.1368421052631579</v>
      </c>
      <c r="E57" s="193">
        <v>1956</v>
      </c>
      <c r="F57" s="193">
        <v>461</v>
      </c>
      <c r="G57" s="190">
        <f t="shared" si="4"/>
        <v>0.23568507157464214</v>
      </c>
      <c r="H57" s="189">
        <f t="shared" si="5"/>
        <v>2146</v>
      </c>
      <c r="I57" s="193">
        <v>19572351</v>
      </c>
      <c r="J57" s="193">
        <v>409663.42</v>
      </c>
    </row>
    <row r="58" spans="1:10" x14ac:dyDescent="0.2">
      <c r="A58" s="55" t="s">
        <v>77</v>
      </c>
      <c r="B58" s="193">
        <v>29</v>
      </c>
      <c r="C58" s="193">
        <v>0</v>
      </c>
      <c r="D58" s="190">
        <f t="shared" si="3"/>
        <v>0</v>
      </c>
      <c r="E58" s="193">
        <v>138</v>
      </c>
      <c r="F58" s="193">
        <v>22</v>
      </c>
      <c r="G58" s="190">
        <f t="shared" si="4"/>
        <v>0.15942028985507245</v>
      </c>
      <c r="H58" s="189">
        <f t="shared" si="5"/>
        <v>167</v>
      </c>
      <c r="I58" s="193">
        <v>10287581</v>
      </c>
      <c r="J58" s="193">
        <v>183398</v>
      </c>
    </row>
    <row r="59" spans="1:10" x14ac:dyDescent="0.2">
      <c r="A59" s="55" t="s">
        <v>78</v>
      </c>
      <c r="B59" s="193">
        <v>0</v>
      </c>
      <c r="C59" s="193">
        <v>0</v>
      </c>
      <c r="D59" s="190" t="str">
        <f t="shared" si="3"/>
        <v/>
      </c>
      <c r="E59" s="193">
        <v>130</v>
      </c>
      <c r="F59" s="193">
        <v>2</v>
      </c>
      <c r="G59" s="190">
        <f t="shared" si="4"/>
        <v>1.5384615384615385E-2</v>
      </c>
      <c r="H59" s="189">
        <f t="shared" si="5"/>
        <v>130</v>
      </c>
      <c r="I59" s="193">
        <v>41812</v>
      </c>
      <c r="J59" s="193">
        <v>720.37</v>
      </c>
    </row>
    <row r="60" spans="1:10" x14ac:dyDescent="0.2">
      <c r="A60" s="55" t="s">
        <v>79</v>
      </c>
      <c r="B60" s="193">
        <v>585</v>
      </c>
      <c r="C60" s="193">
        <v>5</v>
      </c>
      <c r="D60" s="190">
        <f t="shared" si="3"/>
        <v>8.5470085470085479E-3</v>
      </c>
      <c r="E60" s="193">
        <v>1073</v>
      </c>
      <c r="F60" s="193">
        <v>105</v>
      </c>
      <c r="G60" s="190">
        <f t="shared" si="4"/>
        <v>9.7856477166821998E-2</v>
      </c>
      <c r="H60" s="189">
        <f t="shared" si="5"/>
        <v>1658</v>
      </c>
      <c r="I60" s="193">
        <v>8794122</v>
      </c>
      <c r="J60" s="193">
        <v>135410</v>
      </c>
    </row>
    <row r="61" spans="1:10" x14ac:dyDescent="0.2">
      <c r="A61" s="55" t="s">
        <v>80</v>
      </c>
      <c r="B61" s="193">
        <v>475</v>
      </c>
      <c r="C61" s="193">
        <v>6</v>
      </c>
      <c r="D61" s="190">
        <f t="shared" si="3"/>
        <v>1.2631578947368421E-2</v>
      </c>
      <c r="E61" s="193">
        <v>958</v>
      </c>
      <c r="F61" s="193">
        <v>163</v>
      </c>
      <c r="G61" s="190">
        <f t="shared" si="4"/>
        <v>0.17014613778705637</v>
      </c>
      <c r="H61" s="189">
        <f t="shared" si="5"/>
        <v>1433</v>
      </c>
      <c r="I61" s="193">
        <v>34766161</v>
      </c>
      <c r="J61" s="193">
        <v>738016</v>
      </c>
    </row>
    <row r="62" spans="1:10" x14ac:dyDescent="0.2">
      <c r="A62" s="55" t="s">
        <v>81</v>
      </c>
      <c r="B62" s="193">
        <v>0</v>
      </c>
      <c r="C62" s="193">
        <v>0</v>
      </c>
      <c r="D62" s="190" t="str">
        <f t="shared" si="3"/>
        <v/>
      </c>
      <c r="E62" s="193">
        <v>6</v>
      </c>
      <c r="F62" s="193">
        <v>0</v>
      </c>
      <c r="G62" s="190">
        <f t="shared" si="4"/>
        <v>0</v>
      </c>
      <c r="H62" s="189">
        <f t="shared" si="5"/>
        <v>6</v>
      </c>
      <c r="I62" s="193">
        <v>0</v>
      </c>
      <c r="J62" s="193">
        <v>0</v>
      </c>
    </row>
    <row r="63" spans="1:10" x14ac:dyDescent="0.2">
      <c r="A63" s="55" t="s">
        <v>82</v>
      </c>
      <c r="B63" s="193">
        <v>37</v>
      </c>
      <c r="C63" s="193">
        <v>3</v>
      </c>
      <c r="D63" s="190">
        <f t="shared" si="3"/>
        <v>8.1081081081081086E-2</v>
      </c>
      <c r="E63" s="193">
        <v>2731</v>
      </c>
      <c r="F63" s="193">
        <v>374</v>
      </c>
      <c r="G63" s="190">
        <f t="shared" si="4"/>
        <v>0.13694617356279751</v>
      </c>
      <c r="H63" s="189">
        <f t="shared" si="5"/>
        <v>2768</v>
      </c>
      <c r="I63" s="193">
        <v>-47950657</v>
      </c>
      <c r="J63" s="193">
        <v>-718497</v>
      </c>
    </row>
    <row r="64" spans="1:10" x14ac:dyDescent="0.2">
      <c r="A64" s="55" t="s">
        <v>83</v>
      </c>
      <c r="B64" s="193">
        <v>0</v>
      </c>
      <c r="C64" s="193">
        <v>0</v>
      </c>
      <c r="D64" s="190" t="str">
        <f t="shared" si="3"/>
        <v/>
      </c>
      <c r="E64" s="193">
        <v>820</v>
      </c>
      <c r="F64" s="193">
        <v>87</v>
      </c>
      <c r="G64" s="190">
        <f t="shared" si="4"/>
        <v>0.10609756097560975</v>
      </c>
      <c r="H64" s="189">
        <f t="shared" si="5"/>
        <v>820</v>
      </c>
      <c r="I64" s="193">
        <v>12357812</v>
      </c>
      <c r="J64" s="193">
        <v>203253.3</v>
      </c>
    </row>
    <row r="65" spans="1:10" x14ac:dyDescent="0.2">
      <c r="A65" s="55" t="s">
        <v>84</v>
      </c>
      <c r="B65" s="193">
        <v>0</v>
      </c>
      <c r="C65" s="193">
        <v>0</v>
      </c>
      <c r="D65" s="190" t="str">
        <f t="shared" si="3"/>
        <v/>
      </c>
      <c r="E65" s="193">
        <v>10</v>
      </c>
      <c r="F65" s="193">
        <v>0</v>
      </c>
      <c r="G65" s="190">
        <f t="shared" si="4"/>
        <v>0</v>
      </c>
      <c r="H65" s="189">
        <f t="shared" si="5"/>
        <v>10</v>
      </c>
      <c r="I65" s="193">
        <v>0</v>
      </c>
      <c r="J65" s="193">
        <v>0</v>
      </c>
    </row>
    <row r="66" spans="1:10" x14ac:dyDescent="0.2">
      <c r="A66" s="55" t="s">
        <v>85</v>
      </c>
      <c r="B66" s="193">
        <v>18</v>
      </c>
      <c r="C66" s="193">
        <v>2</v>
      </c>
      <c r="D66" s="190">
        <f t="shared" si="3"/>
        <v>0.1111111111111111</v>
      </c>
      <c r="E66" s="193">
        <v>11</v>
      </c>
      <c r="F66" s="193">
        <v>0</v>
      </c>
      <c r="G66" s="190">
        <f t="shared" si="4"/>
        <v>0</v>
      </c>
      <c r="H66" s="189">
        <f t="shared" si="5"/>
        <v>29</v>
      </c>
      <c r="I66" s="193">
        <v>51000</v>
      </c>
      <c r="J66" s="193">
        <v>812.2</v>
      </c>
    </row>
    <row r="67" spans="1:10" x14ac:dyDescent="0.2">
      <c r="A67" s="55" t="s">
        <v>86</v>
      </c>
      <c r="B67" s="193">
        <v>4</v>
      </c>
      <c r="C67" s="193">
        <v>0</v>
      </c>
      <c r="D67" s="190">
        <f t="shared" si="3"/>
        <v>0</v>
      </c>
      <c r="E67" s="193">
        <v>7</v>
      </c>
      <c r="F67" s="193">
        <v>0</v>
      </c>
      <c r="G67" s="190">
        <f t="shared" si="4"/>
        <v>0</v>
      </c>
      <c r="H67" s="189">
        <f t="shared" si="5"/>
        <v>11</v>
      </c>
      <c r="I67" s="193">
        <v>0</v>
      </c>
      <c r="J67" s="193">
        <v>0</v>
      </c>
    </row>
    <row r="68" spans="1:10" x14ac:dyDescent="0.2">
      <c r="A68" s="55" t="s">
        <v>87</v>
      </c>
      <c r="B68" s="193">
        <v>62</v>
      </c>
      <c r="C68" s="193">
        <v>59</v>
      </c>
      <c r="D68" s="190">
        <f t="shared" si="3"/>
        <v>0.95161290322580649</v>
      </c>
      <c r="E68" s="193">
        <v>62</v>
      </c>
      <c r="F68" s="193">
        <v>59</v>
      </c>
      <c r="G68" s="190">
        <f t="shared" si="4"/>
        <v>0.95161290322580649</v>
      </c>
      <c r="H68" s="189">
        <f t="shared" si="5"/>
        <v>124</v>
      </c>
      <c r="I68" s="193">
        <v>2935831</v>
      </c>
      <c r="J68" s="193">
        <v>54456.4</v>
      </c>
    </row>
    <row r="69" spans="1:10" x14ac:dyDescent="0.2">
      <c r="A69" s="55" t="s">
        <v>88</v>
      </c>
      <c r="B69" s="193">
        <v>2181</v>
      </c>
      <c r="C69" s="193">
        <v>6</v>
      </c>
      <c r="D69" s="190">
        <f t="shared" si="3"/>
        <v>2.751031636863824E-3</v>
      </c>
      <c r="E69" s="193">
        <v>4113</v>
      </c>
      <c r="F69" s="193">
        <v>1434</v>
      </c>
      <c r="G69" s="190">
        <f t="shared" si="4"/>
        <v>0.34865061998541208</v>
      </c>
      <c r="H69" s="189">
        <f t="shared" si="5"/>
        <v>6294</v>
      </c>
      <c r="I69" s="193">
        <v>70662363</v>
      </c>
      <c r="J69" s="193">
        <v>1537530</v>
      </c>
    </row>
    <row r="70" spans="1:10" x14ac:dyDescent="0.2">
      <c r="A70" s="55" t="s">
        <v>89</v>
      </c>
      <c r="B70" s="193">
        <v>2</v>
      </c>
      <c r="C70" s="193">
        <v>0</v>
      </c>
      <c r="D70" s="190">
        <f>IF(OR((B70=0),(B70="")),"",(C70/B70))</f>
        <v>0</v>
      </c>
      <c r="E70" s="193">
        <v>2</v>
      </c>
      <c r="F70" s="193">
        <v>0</v>
      </c>
      <c r="G70" s="190">
        <f>IF(OR((E70=0),(E70="")),"",(F70/E70))</f>
        <v>0</v>
      </c>
      <c r="H70" s="189">
        <f t="shared" si="5"/>
        <v>4</v>
      </c>
      <c r="I70" s="193">
        <v>0</v>
      </c>
      <c r="J70" s="193">
        <v>0</v>
      </c>
    </row>
    <row r="71" spans="1:10" x14ac:dyDescent="0.2">
      <c r="A71" s="55" t="s">
        <v>90</v>
      </c>
      <c r="B71" s="193">
        <v>2</v>
      </c>
      <c r="C71" s="193">
        <v>0</v>
      </c>
      <c r="D71" s="190">
        <f>IF(OR((B71=0),(B71="")),"",(C71/B71))</f>
        <v>0</v>
      </c>
      <c r="E71" s="193">
        <v>11</v>
      </c>
      <c r="F71" s="193">
        <v>0</v>
      </c>
      <c r="G71" s="190">
        <f>IF(OR((E71=0),(E71="")),"",(F71/E71))</f>
        <v>0</v>
      </c>
      <c r="H71" s="189">
        <f t="shared" si="5"/>
        <v>13</v>
      </c>
      <c r="I71" s="193">
        <v>0</v>
      </c>
      <c r="J71" s="193">
        <v>0</v>
      </c>
    </row>
    <row r="72" spans="1:10" x14ac:dyDescent="0.2">
      <c r="A72" s="55" t="s">
        <v>91</v>
      </c>
      <c r="B72" s="193">
        <v>3</v>
      </c>
      <c r="C72" s="193">
        <v>0</v>
      </c>
      <c r="D72" s="190">
        <f>IF(OR((B72=0),(B72="")),"",(C72/B72))</f>
        <v>0</v>
      </c>
      <c r="E72" s="193">
        <v>7</v>
      </c>
      <c r="F72" s="193">
        <v>0</v>
      </c>
      <c r="G72" s="190">
        <f>IF(OR((E72=0),(E72="")),"",(F72/E72))</f>
        <v>0</v>
      </c>
      <c r="H72" s="189">
        <f t="shared" si="5"/>
        <v>10</v>
      </c>
      <c r="I72" s="193">
        <v>0</v>
      </c>
      <c r="J72" s="193">
        <v>0</v>
      </c>
    </row>
    <row r="73" spans="1:10" x14ac:dyDescent="0.2">
      <c r="A73" s="65" t="s">
        <v>92</v>
      </c>
      <c r="B73" s="192">
        <f>SUM(B6:B72)</f>
        <v>37645</v>
      </c>
      <c r="C73" s="192">
        <f>SUM(C6:C72)</f>
        <v>2285</v>
      </c>
      <c r="D73" s="190">
        <f>IF(OR((B73=0),(B73="")),"",(C73/B73))</f>
        <v>6.0698631956435115E-2</v>
      </c>
      <c r="E73" s="192">
        <f>SUM(E6:E72)</f>
        <v>130789</v>
      </c>
      <c r="F73" s="191">
        <f>SUM(F6:F72)</f>
        <v>36644</v>
      </c>
      <c r="G73" s="190">
        <f>IF(OR((E73=0),(E73="")),"",(F73/E73))</f>
        <v>0.28017646743992231</v>
      </c>
      <c r="H73" s="189">
        <f>SUM(H6:H72)</f>
        <v>168434</v>
      </c>
      <c r="I73" s="189">
        <f>SUM(I4:I72)</f>
        <v>6115208630.8500004</v>
      </c>
      <c r="J73" s="189">
        <f>SUM(J6:J72)</f>
        <v>120827461.8</v>
      </c>
    </row>
    <row r="74" spans="1:10" x14ac:dyDescent="0.2">
      <c r="A74" s="69"/>
      <c r="B74" s="71"/>
      <c r="C74" s="70" t="s">
        <v>93</v>
      </c>
      <c r="D74" s="72"/>
      <c r="E74" s="71"/>
      <c r="F74" s="72"/>
      <c r="G74" s="72"/>
      <c r="H74" s="71"/>
      <c r="I74" s="73"/>
      <c r="J74" s="74"/>
    </row>
    <row r="75" spans="1:10" ht="12.75" customHeight="1" x14ac:dyDescent="0.2">
      <c r="A75" s="438" t="s">
        <v>163</v>
      </c>
      <c r="B75" s="70"/>
      <c r="C75" s="70" t="s">
        <v>116</v>
      </c>
      <c r="D75" s="75"/>
      <c r="E75" s="77"/>
      <c r="F75" s="76"/>
      <c r="G75" s="75"/>
      <c r="H75" s="77"/>
      <c r="I75" s="77"/>
      <c r="J75" s="74"/>
    </row>
    <row r="76" spans="1:10" x14ac:dyDescent="0.2">
      <c r="A76" s="439"/>
    </row>
    <row r="77" spans="1:10" x14ac:dyDescent="0.2">
      <c r="A77" s="439"/>
    </row>
    <row r="78" spans="1:10" x14ac:dyDescent="0.2">
      <c r="A78" s="439"/>
    </row>
  </sheetData>
  <mergeCells count="3">
    <mergeCell ref="B2:C4"/>
    <mergeCell ref="E2:F4"/>
    <mergeCell ref="A75:A78"/>
  </mergeCells>
  <pageMargins left="0.75" right="0.75" top="1" bottom="0.5" header="0.5" footer="0.5"/>
  <pageSetup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8"/>
  <sheetViews>
    <sheetView workbookViewId="0">
      <selection sqref="A1:C1"/>
    </sheetView>
  </sheetViews>
  <sheetFormatPr defaultRowHeight="12.75" x14ac:dyDescent="0.2"/>
  <cols>
    <col min="1" max="1" width="15.7109375" style="84" customWidth="1"/>
    <col min="2" max="7" width="9.140625" style="84" customWidth="1"/>
    <col min="8" max="8" width="10" style="183" customWidth="1"/>
    <col min="9" max="9" width="8.42578125" style="84" customWidth="1"/>
    <col min="10" max="10" width="13.28515625" style="84" customWidth="1"/>
    <col min="11" max="11" width="14.7109375" style="84" bestFit="1" customWidth="1"/>
    <col min="12" max="12" width="9.140625" style="168"/>
    <col min="13" max="16384" width="9.140625" style="84"/>
  </cols>
  <sheetData>
    <row r="1" spans="1:15" x14ac:dyDescent="0.2">
      <c r="A1" s="458" t="s">
        <v>115</v>
      </c>
      <c r="B1" s="459"/>
      <c r="C1" s="459"/>
      <c r="D1" s="78"/>
      <c r="E1" s="79"/>
      <c r="F1" s="80" t="s">
        <v>136</v>
      </c>
      <c r="G1" s="81">
        <f>COUNTA(B6:B72)</f>
        <v>67</v>
      </c>
      <c r="H1" s="81"/>
      <c r="I1" s="79" t="s">
        <v>2</v>
      </c>
      <c r="J1" s="82"/>
      <c r="K1" s="83"/>
    </row>
    <row r="2" spans="1:15" ht="12.75" customHeight="1" x14ac:dyDescent="0.2">
      <c r="A2" s="85" t="s">
        <v>3</v>
      </c>
      <c r="B2" s="460" t="s">
        <v>137</v>
      </c>
      <c r="C2" s="461"/>
      <c r="D2" s="299" t="s">
        <v>4</v>
      </c>
      <c r="E2" s="446" t="s">
        <v>138</v>
      </c>
      <c r="F2" s="447"/>
      <c r="G2" s="300" t="s">
        <v>5</v>
      </c>
      <c r="H2" s="299" t="s">
        <v>140</v>
      </c>
      <c r="I2" s="299" t="s">
        <v>7</v>
      </c>
      <c r="J2" s="301" t="s">
        <v>8</v>
      </c>
      <c r="K2" s="301" t="s">
        <v>9</v>
      </c>
    </row>
    <row r="3" spans="1:15" x14ac:dyDescent="0.2">
      <c r="A3" s="42">
        <v>41683</v>
      </c>
      <c r="B3" s="462"/>
      <c r="C3" s="463"/>
      <c r="D3" s="314" t="s">
        <v>10</v>
      </c>
      <c r="E3" s="450"/>
      <c r="F3" s="451"/>
      <c r="G3" s="307" t="s">
        <v>10</v>
      </c>
      <c r="H3" s="316" t="s">
        <v>12</v>
      </c>
      <c r="I3" s="316" t="s">
        <v>0</v>
      </c>
      <c r="J3" s="307" t="s">
        <v>13</v>
      </c>
      <c r="K3" s="307" t="s">
        <v>14</v>
      </c>
    </row>
    <row r="4" spans="1:15" x14ac:dyDescent="0.2">
      <c r="A4" s="317"/>
      <c r="B4" s="464"/>
      <c r="C4" s="465"/>
      <c r="D4" s="316" t="s">
        <v>139</v>
      </c>
      <c r="E4" s="448"/>
      <c r="F4" s="449"/>
      <c r="G4" s="303" t="s">
        <v>139</v>
      </c>
      <c r="H4" s="312" t="s">
        <v>16</v>
      </c>
      <c r="I4" s="303" t="s">
        <v>10</v>
      </c>
      <c r="J4" s="307" t="s">
        <v>17</v>
      </c>
      <c r="K4" s="307" t="s">
        <v>18</v>
      </c>
    </row>
    <row r="5" spans="1:15" ht="33.75" x14ac:dyDescent="0.2">
      <c r="A5" s="302" t="s">
        <v>19</v>
      </c>
      <c r="B5" s="304" t="s">
        <v>20</v>
      </c>
      <c r="C5" s="304" t="s">
        <v>21</v>
      </c>
      <c r="D5" s="308" t="s">
        <v>21</v>
      </c>
      <c r="E5" s="304" t="s">
        <v>20</v>
      </c>
      <c r="F5" s="304" t="s">
        <v>11</v>
      </c>
      <c r="G5" s="306" t="s">
        <v>21</v>
      </c>
      <c r="H5" s="308" t="s">
        <v>22</v>
      </c>
      <c r="I5" s="308" t="s">
        <v>139</v>
      </c>
      <c r="J5" s="305" t="s">
        <v>23</v>
      </c>
      <c r="K5" s="307" t="s">
        <v>24</v>
      </c>
      <c r="L5" s="309" t="s">
        <v>98</v>
      </c>
    </row>
    <row r="6" spans="1:15" s="91" customFormat="1" x14ac:dyDescent="0.2">
      <c r="A6" s="87" t="s">
        <v>25</v>
      </c>
      <c r="B6" s="88">
        <v>464</v>
      </c>
      <c r="C6" s="88">
        <v>438</v>
      </c>
      <c r="D6" s="89">
        <f t="shared" ref="D6:D69" si="0">IF(OR((B6=0),(B6="")),"",(C6/B6))</f>
        <v>0.94396551724137934</v>
      </c>
      <c r="E6" s="88">
        <v>510</v>
      </c>
      <c r="F6" s="88">
        <v>4</v>
      </c>
      <c r="G6" s="89">
        <f t="shared" ref="G6:G69" si="1">IF(OR((E6=0),(E6="")),"",(F6/E6))</f>
        <v>7.8431372549019607E-3</v>
      </c>
      <c r="H6" s="90">
        <v>502</v>
      </c>
      <c r="I6" s="90">
        <v>974</v>
      </c>
      <c r="J6" s="88">
        <v>1924676</v>
      </c>
      <c r="K6" s="88">
        <v>42378</v>
      </c>
      <c r="L6" s="169">
        <f t="shared" ref="L6:L37" si="2">C6+F6</f>
        <v>442</v>
      </c>
      <c r="N6" s="171"/>
      <c r="O6" s="171"/>
    </row>
    <row r="7" spans="1:15" s="91" customFormat="1" x14ac:dyDescent="0.2">
      <c r="A7" s="87" t="s">
        <v>26</v>
      </c>
      <c r="B7" s="88">
        <v>0</v>
      </c>
      <c r="C7" s="88">
        <v>0</v>
      </c>
      <c r="D7" s="89" t="str">
        <f t="shared" si="0"/>
        <v/>
      </c>
      <c r="E7" s="88">
        <v>8</v>
      </c>
      <c r="F7" s="88">
        <v>0</v>
      </c>
      <c r="G7" s="89">
        <f t="shared" si="1"/>
        <v>0</v>
      </c>
      <c r="H7" s="90">
        <v>8</v>
      </c>
      <c r="I7" s="90">
        <v>8</v>
      </c>
      <c r="J7" s="88">
        <v>0</v>
      </c>
      <c r="K7" s="88">
        <v>0</v>
      </c>
      <c r="L7" s="169">
        <f t="shared" si="2"/>
        <v>0</v>
      </c>
      <c r="N7" s="171"/>
      <c r="O7" s="171"/>
    </row>
    <row r="8" spans="1:15" s="91" customFormat="1" x14ac:dyDescent="0.2">
      <c r="A8" s="87" t="s">
        <v>27</v>
      </c>
      <c r="B8" s="88">
        <v>5</v>
      </c>
      <c r="C8" s="88">
        <v>0</v>
      </c>
      <c r="D8" s="89">
        <f t="shared" si="0"/>
        <v>0</v>
      </c>
      <c r="E8" s="88">
        <v>1409</v>
      </c>
      <c r="F8" s="88">
        <v>33</v>
      </c>
      <c r="G8" s="89">
        <f t="shared" si="1"/>
        <v>2.3420865862313699E-2</v>
      </c>
      <c r="H8" s="90">
        <v>1216</v>
      </c>
      <c r="I8" s="90">
        <v>1414</v>
      </c>
      <c r="J8" s="88">
        <v>15665807</v>
      </c>
      <c r="K8" s="88">
        <v>221822</v>
      </c>
      <c r="L8" s="169">
        <f t="shared" si="2"/>
        <v>33</v>
      </c>
      <c r="N8" s="171"/>
      <c r="O8" s="171"/>
    </row>
    <row r="9" spans="1:15" s="91" customFormat="1" x14ac:dyDescent="0.2">
      <c r="A9" s="87" t="s">
        <v>28</v>
      </c>
      <c r="B9" s="88">
        <v>1</v>
      </c>
      <c r="C9" s="88">
        <v>0</v>
      </c>
      <c r="D9" s="89">
        <f t="shared" si="0"/>
        <v>0</v>
      </c>
      <c r="E9" s="88">
        <v>25</v>
      </c>
      <c r="F9" s="88">
        <v>0</v>
      </c>
      <c r="G9" s="89">
        <f t="shared" si="1"/>
        <v>0</v>
      </c>
      <c r="H9" s="90">
        <v>18</v>
      </c>
      <c r="I9" s="90">
        <v>26</v>
      </c>
      <c r="J9" s="88">
        <v>0</v>
      </c>
      <c r="K9" s="88">
        <v>0</v>
      </c>
      <c r="L9" s="169">
        <f t="shared" si="2"/>
        <v>0</v>
      </c>
      <c r="N9" s="171"/>
      <c r="O9" s="171"/>
    </row>
    <row r="10" spans="1:15" s="91" customFormat="1" x14ac:dyDescent="0.2">
      <c r="A10" s="87" t="s">
        <v>29</v>
      </c>
      <c r="B10" s="86">
        <v>814</v>
      </c>
      <c r="C10" s="88">
        <v>197</v>
      </c>
      <c r="D10" s="89">
        <f t="shared" si="0"/>
        <v>0.24201474201474202</v>
      </c>
      <c r="E10" s="88">
        <v>4298</v>
      </c>
      <c r="F10" s="88">
        <v>1812</v>
      </c>
      <c r="G10" s="89">
        <f t="shared" si="1"/>
        <v>0.42159143787808284</v>
      </c>
      <c r="H10" s="90">
        <v>1033</v>
      </c>
      <c r="I10" s="90">
        <v>5112</v>
      </c>
      <c r="J10" s="88">
        <v>140179564</v>
      </c>
      <c r="K10" s="88">
        <v>2343499</v>
      </c>
      <c r="L10" s="169">
        <f t="shared" si="2"/>
        <v>2009</v>
      </c>
      <c r="N10" s="171"/>
      <c r="O10" s="171"/>
    </row>
    <row r="11" spans="1:15" s="91" customFormat="1" x14ac:dyDescent="0.2">
      <c r="A11" s="92" t="s">
        <v>30</v>
      </c>
      <c r="B11" s="88">
        <v>6652</v>
      </c>
      <c r="C11" s="88">
        <v>91</v>
      </c>
      <c r="D11" s="89">
        <f t="shared" si="0"/>
        <v>1.3680096211665665E-2</v>
      </c>
      <c r="E11" s="88">
        <v>30704</v>
      </c>
      <c r="F11" s="88">
        <v>1506</v>
      </c>
      <c r="G11" s="89">
        <f t="shared" si="1"/>
        <v>4.9048983845753E-2</v>
      </c>
      <c r="H11" s="90">
        <v>21155</v>
      </c>
      <c r="I11" s="90">
        <v>37356</v>
      </c>
      <c r="J11" s="88">
        <v>428123799</v>
      </c>
      <c r="K11" s="88">
        <v>8688467</v>
      </c>
      <c r="L11" s="169">
        <f t="shared" si="2"/>
        <v>1597</v>
      </c>
      <c r="N11" s="171"/>
      <c r="O11" s="171"/>
    </row>
    <row r="12" spans="1:15" s="91" customFormat="1" x14ac:dyDescent="0.2">
      <c r="A12" s="87" t="s">
        <v>31</v>
      </c>
      <c r="B12" s="88">
        <v>0</v>
      </c>
      <c r="C12" s="88">
        <v>0</v>
      </c>
      <c r="D12" s="89" t="str">
        <f t="shared" si="0"/>
        <v/>
      </c>
      <c r="E12" s="88">
        <v>2</v>
      </c>
      <c r="F12" s="88">
        <v>0</v>
      </c>
      <c r="G12" s="89">
        <f t="shared" si="1"/>
        <v>0</v>
      </c>
      <c r="H12" s="90">
        <v>1</v>
      </c>
      <c r="I12" s="90">
        <v>2</v>
      </c>
      <c r="J12" s="88">
        <v>0</v>
      </c>
      <c r="K12" s="88">
        <v>0</v>
      </c>
      <c r="L12" s="169">
        <f t="shared" si="2"/>
        <v>0</v>
      </c>
      <c r="N12" s="171"/>
      <c r="O12" s="171"/>
    </row>
    <row r="13" spans="1:15" s="91" customFormat="1" x14ac:dyDescent="0.2">
      <c r="A13" s="87" t="s">
        <v>32</v>
      </c>
      <c r="B13" s="88">
        <v>26</v>
      </c>
      <c r="C13" s="88">
        <v>2</v>
      </c>
      <c r="D13" s="89">
        <f t="shared" si="0"/>
        <v>7.6923076923076927E-2</v>
      </c>
      <c r="E13" s="88">
        <v>888</v>
      </c>
      <c r="F13" s="88">
        <v>108</v>
      </c>
      <c r="G13" s="89">
        <f t="shared" si="1"/>
        <v>0.12162162162162163</v>
      </c>
      <c r="H13" s="90">
        <v>606</v>
      </c>
      <c r="I13" s="90">
        <v>914</v>
      </c>
      <c r="J13" s="88">
        <v>9914569</v>
      </c>
      <c r="K13" s="93">
        <v>149682</v>
      </c>
      <c r="L13" s="169">
        <f t="shared" si="2"/>
        <v>110</v>
      </c>
      <c r="N13" s="171"/>
      <c r="O13" s="171"/>
    </row>
    <row r="14" spans="1:15" s="91" customFormat="1" x14ac:dyDescent="0.2">
      <c r="A14" s="87" t="s">
        <v>33</v>
      </c>
      <c r="B14" s="88">
        <v>347</v>
      </c>
      <c r="C14" s="88">
        <v>1</v>
      </c>
      <c r="D14" s="89">
        <f t="shared" si="0"/>
        <v>2.881844380403458E-3</v>
      </c>
      <c r="E14" s="88">
        <v>851</v>
      </c>
      <c r="F14" s="88">
        <v>9</v>
      </c>
      <c r="G14" s="89">
        <f t="shared" si="1"/>
        <v>1.0575793184488837E-2</v>
      </c>
      <c r="H14" s="90">
        <v>1000</v>
      </c>
      <c r="I14" s="90">
        <v>1198</v>
      </c>
      <c r="J14" s="88">
        <v>1656344</v>
      </c>
      <c r="K14" s="88">
        <v>29438</v>
      </c>
      <c r="L14" s="169">
        <f t="shared" si="2"/>
        <v>10</v>
      </c>
      <c r="N14" s="171"/>
      <c r="O14" s="171"/>
    </row>
    <row r="15" spans="1:15" s="91" customFormat="1" x14ac:dyDescent="0.2">
      <c r="A15" s="87" t="s">
        <v>34</v>
      </c>
      <c r="B15" s="88">
        <v>74</v>
      </c>
      <c r="C15" s="88">
        <v>67</v>
      </c>
      <c r="D15" s="89">
        <f t="shared" si="0"/>
        <v>0.90540540540540537</v>
      </c>
      <c r="E15" s="88">
        <v>786</v>
      </c>
      <c r="F15" s="88">
        <v>0</v>
      </c>
      <c r="G15" s="89">
        <f t="shared" si="1"/>
        <v>0</v>
      </c>
      <c r="H15" s="90">
        <v>676</v>
      </c>
      <c r="I15" s="90">
        <v>860</v>
      </c>
      <c r="J15" s="88">
        <v>3693377</v>
      </c>
      <c r="K15" s="88">
        <v>25853.64</v>
      </c>
      <c r="L15" s="169">
        <f t="shared" si="2"/>
        <v>67</v>
      </c>
      <c r="N15" s="171"/>
      <c r="O15" s="171"/>
    </row>
    <row r="16" spans="1:15" s="91" customFormat="1" x14ac:dyDescent="0.2">
      <c r="A16" s="87" t="s">
        <v>35</v>
      </c>
      <c r="B16" s="88">
        <v>130</v>
      </c>
      <c r="C16" s="88">
        <v>19</v>
      </c>
      <c r="D16" s="89">
        <f t="shared" si="0"/>
        <v>0.14615384615384616</v>
      </c>
      <c r="E16" s="88">
        <v>916</v>
      </c>
      <c r="F16" s="88">
        <v>13</v>
      </c>
      <c r="G16" s="89">
        <f t="shared" si="1"/>
        <v>1.4192139737991267E-2</v>
      </c>
      <c r="H16" s="90">
        <v>806</v>
      </c>
      <c r="I16" s="90">
        <v>1046</v>
      </c>
      <c r="J16" s="88">
        <v>14440243</v>
      </c>
      <c r="K16" s="88">
        <v>154527</v>
      </c>
      <c r="L16" s="169">
        <f t="shared" si="2"/>
        <v>32</v>
      </c>
      <c r="N16" s="171"/>
      <c r="O16" s="171"/>
    </row>
    <row r="17" spans="1:15" s="91" customFormat="1" x14ac:dyDescent="0.2">
      <c r="A17" s="87" t="s">
        <v>36</v>
      </c>
      <c r="B17" s="88">
        <v>0</v>
      </c>
      <c r="C17" s="88">
        <v>0</v>
      </c>
      <c r="D17" s="89" t="str">
        <f t="shared" si="0"/>
        <v/>
      </c>
      <c r="E17" s="88">
        <v>137</v>
      </c>
      <c r="F17" s="88">
        <v>0</v>
      </c>
      <c r="G17" s="89">
        <f t="shared" si="1"/>
        <v>0</v>
      </c>
      <c r="H17" s="90">
        <v>131</v>
      </c>
      <c r="I17" s="90">
        <v>137</v>
      </c>
      <c r="J17" s="88">
        <v>0</v>
      </c>
      <c r="K17" s="88">
        <v>0</v>
      </c>
      <c r="L17" s="169">
        <f t="shared" si="2"/>
        <v>0</v>
      </c>
      <c r="N17" s="171"/>
      <c r="O17" s="171"/>
    </row>
    <row r="18" spans="1:15" s="91" customFormat="1" x14ac:dyDescent="0.2">
      <c r="A18" s="92" t="s">
        <v>37</v>
      </c>
      <c r="B18" s="88">
        <v>6812</v>
      </c>
      <c r="C18" s="88">
        <v>841</v>
      </c>
      <c r="D18" s="89">
        <f t="shared" si="0"/>
        <v>0.12345860246623605</v>
      </c>
      <c r="E18" s="88">
        <v>91536</v>
      </c>
      <c r="F18" s="88">
        <v>42644</v>
      </c>
      <c r="G18" s="89">
        <f t="shared" si="1"/>
        <v>0.46587135116238421</v>
      </c>
      <c r="H18" s="90">
        <v>17612</v>
      </c>
      <c r="I18" s="90">
        <v>98348</v>
      </c>
      <c r="J18" s="88">
        <v>6251084517</v>
      </c>
      <c r="K18" s="88">
        <v>127602197</v>
      </c>
      <c r="L18" s="169">
        <f t="shared" si="2"/>
        <v>43485</v>
      </c>
      <c r="N18" s="171"/>
      <c r="O18" s="171"/>
    </row>
    <row r="19" spans="1:15" s="91" customFormat="1" x14ac:dyDescent="0.2">
      <c r="A19" s="87" t="s">
        <v>38</v>
      </c>
      <c r="B19" s="88">
        <v>29</v>
      </c>
      <c r="C19" s="88">
        <v>6</v>
      </c>
      <c r="D19" s="89">
        <f t="shared" si="0"/>
        <v>0.20689655172413793</v>
      </c>
      <c r="E19" s="88">
        <v>251</v>
      </c>
      <c r="F19" s="88">
        <v>48</v>
      </c>
      <c r="G19" s="89">
        <f t="shared" si="1"/>
        <v>0.19123505976095617</v>
      </c>
      <c r="H19" s="90">
        <v>164</v>
      </c>
      <c r="I19" s="90">
        <v>280</v>
      </c>
      <c r="J19" s="88">
        <v>12552836</v>
      </c>
      <c r="K19" s="88">
        <v>0</v>
      </c>
      <c r="L19" s="169">
        <f t="shared" si="2"/>
        <v>54</v>
      </c>
      <c r="N19" s="171"/>
      <c r="O19" s="171"/>
    </row>
    <row r="20" spans="1:15" s="91" customFormat="1" x14ac:dyDescent="0.2">
      <c r="A20" s="87" t="s">
        <v>39</v>
      </c>
      <c r="B20" s="88">
        <v>0</v>
      </c>
      <c r="C20" s="88">
        <v>0</v>
      </c>
      <c r="D20" s="89" t="str">
        <f t="shared" si="0"/>
        <v/>
      </c>
      <c r="E20" s="88">
        <v>46</v>
      </c>
      <c r="F20" s="88">
        <v>42</v>
      </c>
      <c r="G20" s="89">
        <f t="shared" si="1"/>
        <v>0.91304347826086951</v>
      </c>
      <c r="H20" s="90">
        <v>0</v>
      </c>
      <c r="I20" s="90">
        <v>46</v>
      </c>
      <c r="J20" s="88">
        <v>2989450</v>
      </c>
      <c r="K20" s="88">
        <v>60402.35</v>
      </c>
      <c r="L20" s="169">
        <f t="shared" si="2"/>
        <v>42</v>
      </c>
      <c r="N20" s="171"/>
      <c r="O20" s="171"/>
    </row>
    <row r="21" spans="1:15" s="91" customFormat="1" x14ac:dyDescent="0.2">
      <c r="A21" s="92" t="s">
        <v>40</v>
      </c>
      <c r="B21" s="170">
        <v>2460</v>
      </c>
      <c r="C21" s="95">
        <v>4</v>
      </c>
      <c r="D21" s="89">
        <f t="shared" si="0"/>
        <v>1.6260162601626016E-3</v>
      </c>
      <c r="E21" s="95">
        <v>3151</v>
      </c>
      <c r="F21" s="95">
        <v>373</v>
      </c>
      <c r="G21" s="89">
        <f t="shared" si="1"/>
        <v>0.11837511900983815</v>
      </c>
      <c r="H21" s="90">
        <v>0</v>
      </c>
      <c r="I21" s="90">
        <v>5611</v>
      </c>
      <c r="J21" s="95">
        <v>202191451</v>
      </c>
      <c r="K21" s="95">
        <v>3226568.25</v>
      </c>
      <c r="L21" s="169">
        <f t="shared" si="2"/>
        <v>377</v>
      </c>
      <c r="N21" s="171"/>
      <c r="O21" s="171"/>
    </row>
    <row r="22" spans="1:15" s="91" customFormat="1" x14ac:dyDescent="0.2">
      <c r="A22" s="87" t="s">
        <v>41</v>
      </c>
      <c r="B22" s="88">
        <v>508</v>
      </c>
      <c r="C22" s="88">
        <v>0</v>
      </c>
      <c r="D22" s="89">
        <f t="shared" si="0"/>
        <v>0</v>
      </c>
      <c r="E22" s="88">
        <v>125</v>
      </c>
      <c r="F22" s="88">
        <v>0</v>
      </c>
      <c r="G22" s="89">
        <f t="shared" si="1"/>
        <v>0</v>
      </c>
      <c r="H22" s="90">
        <v>617</v>
      </c>
      <c r="I22" s="90">
        <v>633</v>
      </c>
      <c r="J22" s="88">
        <v>0</v>
      </c>
      <c r="K22" s="88">
        <v>0</v>
      </c>
      <c r="L22" s="169">
        <f t="shared" si="2"/>
        <v>0</v>
      </c>
      <c r="N22" s="171"/>
      <c r="O22" s="171"/>
    </row>
    <row r="23" spans="1:15" s="91" customFormat="1" x14ac:dyDescent="0.2">
      <c r="A23" s="87" t="s">
        <v>42</v>
      </c>
      <c r="B23" s="88">
        <v>3</v>
      </c>
      <c r="C23" s="88">
        <v>0</v>
      </c>
      <c r="D23" s="89">
        <f t="shared" si="0"/>
        <v>0</v>
      </c>
      <c r="E23" s="88">
        <v>295</v>
      </c>
      <c r="F23" s="88">
        <v>0</v>
      </c>
      <c r="G23" s="89">
        <f t="shared" si="1"/>
        <v>0</v>
      </c>
      <c r="H23" s="90">
        <v>287</v>
      </c>
      <c r="I23" s="90">
        <v>298</v>
      </c>
      <c r="J23" s="88">
        <v>0</v>
      </c>
      <c r="K23" s="88">
        <v>0</v>
      </c>
      <c r="L23" s="169">
        <f t="shared" si="2"/>
        <v>0</v>
      </c>
      <c r="N23" s="171"/>
      <c r="O23" s="171"/>
    </row>
    <row r="24" spans="1:15" s="91" customFormat="1" x14ac:dyDescent="0.2">
      <c r="A24" s="87" t="s">
        <v>43</v>
      </c>
      <c r="B24" s="88">
        <v>5</v>
      </c>
      <c r="C24" s="88">
        <v>0</v>
      </c>
      <c r="D24" s="89">
        <f t="shared" si="0"/>
        <v>0</v>
      </c>
      <c r="E24" s="88">
        <v>148</v>
      </c>
      <c r="F24" s="88">
        <v>51</v>
      </c>
      <c r="G24" s="89">
        <f t="shared" si="1"/>
        <v>0.34459459459459457</v>
      </c>
      <c r="H24" s="90">
        <v>45</v>
      </c>
      <c r="I24" s="90">
        <v>153</v>
      </c>
      <c r="J24" s="88">
        <v>6146514</v>
      </c>
      <c r="K24" s="88">
        <v>20375</v>
      </c>
      <c r="L24" s="169">
        <f t="shared" si="2"/>
        <v>51</v>
      </c>
      <c r="N24" s="171"/>
      <c r="O24" s="171"/>
    </row>
    <row r="25" spans="1:15" s="91" customFormat="1" x14ac:dyDescent="0.2">
      <c r="A25" s="87" t="s">
        <v>44</v>
      </c>
      <c r="B25" s="88">
        <v>1</v>
      </c>
      <c r="C25" s="88">
        <v>0</v>
      </c>
      <c r="D25" s="89">
        <f t="shared" si="0"/>
        <v>0</v>
      </c>
      <c r="E25" s="88">
        <v>3</v>
      </c>
      <c r="F25" s="88">
        <v>0</v>
      </c>
      <c r="G25" s="89">
        <f t="shared" si="1"/>
        <v>0</v>
      </c>
      <c r="H25" s="90">
        <v>3</v>
      </c>
      <c r="I25" s="90">
        <v>4</v>
      </c>
      <c r="J25" s="88">
        <v>0</v>
      </c>
      <c r="K25" s="88">
        <v>0</v>
      </c>
      <c r="L25" s="169">
        <f t="shared" si="2"/>
        <v>0</v>
      </c>
      <c r="N25" s="171"/>
      <c r="O25" s="171"/>
    </row>
    <row r="26" spans="1:15" s="91" customFormat="1" x14ac:dyDescent="0.2">
      <c r="A26" s="87" t="s">
        <v>45</v>
      </c>
      <c r="B26" s="88">
        <v>0</v>
      </c>
      <c r="C26" s="88">
        <v>0</v>
      </c>
      <c r="D26" s="89" t="str">
        <f t="shared" si="0"/>
        <v/>
      </c>
      <c r="E26" s="88">
        <v>2</v>
      </c>
      <c r="F26" s="88">
        <v>0</v>
      </c>
      <c r="G26" s="89">
        <f t="shared" si="1"/>
        <v>0</v>
      </c>
      <c r="H26" s="90">
        <v>2</v>
      </c>
      <c r="I26" s="90">
        <v>2</v>
      </c>
      <c r="J26" s="88">
        <v>0</v>
      </c>
      <c r="K26" s="88">
        <v>0</v>
      </c>
      <c r="L26" s="169">
        <f t="shared" si="2"/>
        <v>0</v>
      </c>
      <c r="N26" s="171"/>
      <c r="O26" s="171"/>
    </row>
    <row r="27" spans="1:15" s="91" customFormat="1" x14ac:dyDescent="0.2">
      <c r="A27" s="87" t="s">
        <v>46</v>
      </c>
      <c r="B27" s="88">
        <v>5</v>
      </c>
      <c r="C27" s="88">
        <v>0</v>
      </c>
      <c r="D27" s="89">
        <f t="shared" si="0"/>
        <v>0</v>
      </c>
      <c r="E27" s="88">
        <v>77</v>
      </c>
      <c r="F27" s="88">
        <v>63</v>
      </c>
      <c r="G27" s="89">
        <f t="shared" si="1"/>
        <v>0.81818181818181823</v>
      </c>
      <c r="H27" s="90">
        <v>12</v>
      </c>
      <c r="I27" s="90">
        <v>82</v>
      </c>
      <c r="J27" s="88">
        <v>819500</v>
      </c>
      <c r="K27" s="88">
        <v>9086</v>
      </c>
      <c r="L27" s="169">
        <f t="shared" si="2"/>
        <v>63</v>
      </c>
      <c r="N27" s="171"/>
      <c r="O27" s="171"/>
    </row>
    <row r="28" spans="1:15" s="91" customFormat="1" x14ac:dyDescent="0.2">
      <c r="A28" s="87" t="s">
        <v>47</v>
      </c>
      <c r="B28" s="88">
        <v>1</v>
      </c>
      <c r="C28" s="88">
        <v>0</v>
      </c>
      <c r="D28" s="89">
        <f t="shared" si="0"/>
        <v>0</v>
      </c>
      <c r="E28" s="88">
        <v>82</v>
      </c>
      <c r="F28" s="88">
        <v>0</v>
      </c>
      <c r="G28" s="89">
        <f t="shared" si="1"/>
        <v>0</v>
      </c>
      <c r="H28" s="90">
        <v>2</v>
      </c>
      <c r="I28" s="90">
        <v>83</v>
      </c>
      <c r="J28" s="88">
        <v>0</v>
      </c>
      <c r="K28" s="88">
        <v>0</v>
      </c>
      <c r="L28" s="169">
        <f t="shared" si="2"/>
        <v>0</v>
      </c>
      <c r="N28" s="171"/>
      <c r="O28" s="171"/>
    </row>
    <row r="29" spans="1:15" s="91" customFormat="1" x14ac:dyDescent="0.2">
      <c r="A29" s="87" t="s">
        <v>48</v>
      </c>
      <c r="B29" s="88">
        <v>0</v>
      </c>
      <c r="C29" s="88">
        <v>0</v>
      </c>
      <c r="D29" s="89" t="str">
        <f t="shared" si="0"/>
        <v/>
      </c>
      <c r="E29" s="88">
        <v>3</v>
      </c>
      <c r="F29" s="88">
        <v>0</v>
      </c>
      <c r="G29" s="89">
        <f t="shared" si="1"/>
        <v>0</v>
      </c>
      <c r="H29" s="90">
        <v>3</v>
      </c>
      <c r="I29" s="90">
        <v>3</v>
      </c>
      <c r="J29" s="88">
        <v>0</v>
      </c>
      <c r="K29" s="88">
        <v>0</v>
      </c>
      <c r="L29" s="169">
        <f t="shared" si="2"/>
        <v>0</v>
      </c>
      <c r="N29" s="171"/>
      <c r="O29" s="171"/>
    </row>
    <row r="30" spans="1:15" s="91" customFormat="1" x14ac:dyDescent="0.2">
      <c r="A30" s="87" t="s">
        <v>49</v>
      </c>
      <c r="B30" s="88">
        <v>19</v>
      </c>
      <c r="C30" s="88">
        <v>1</v>
      </c>
      <c r="D30" s="89">
        <f t="shared" si="0"/>
        <v>5.2631578947368418E-2</v>
      </c>
      <c r="E30" s="88">
        <v>25</v>
      </c>
      <c r="F30" s="88">
        <v>1</v>
      </c>
      <c r="G30" s="89">
        <f t="shared" si="1"/>
        <v>0.04</v>
      </c>
      <c r="H30" s="90">
        <v>36</v>
      </c>
      <c r="I30" s="90">
        <v>44</v>
      </c>
      <c r="J30" s="88">
        <v>147610</v>
      </c>
      <c r="K30" s="88">
        <v>0</v>
      </c>
      <c r="L30" s="169">
        <f t="shared" si="2"/>
        <v>2</v>
      </c>
      <c r="N30" s="171"/>
      <c r="O30" s="171"/>
    </row>
    <row r="31" spans="1:15" s="91" customFormat="1" x14ac:dyDescent="0.2">
      <c r="A31" s="87" t="s">
        <v>50</v>
      </c>
      <c r="B31" s="88">
        <v>53</v>
      </c>
      <c r="C31" s="88">
        <v>2</v>
      </c>
      <c r="D31" s="89">
        <f t="shared" si="0"/>
        <v>3.7735849056603772E-2</v>
      </c>
      <c r="E31" s="88">
        <v>137</v>
      </c>
      <c r="F31" s="88">
        <v>2</v>
      </c>
      <c r="G31" s="89">
        <f t="shared" si="1"/>
        <v>1.4598540145985401E-2</v>
      </c>
      <c r="H31" s="90">
        <v>150</v>
      </c>
      <c r="I31" s="90">
        <v>190</v>
      </c>
      <c r="J31" s="88">
        <v>115100</v>
      </c>
      <c r="K31" s="88">
        <v>1796</v>
      </c>
      <c r="L31" s="169">
        <f t="shared" si="2"/>
        <v>4</v>
      </c>
      <c r="N31" s="171"/>
      <c r="O31" s="171"/>
    </row>
    <row r="32" spans="1:15" s="91" customFormat="1" x14ac:dyDescent="0.2">
      <c r="A32" s="87" t="s">
        <v>51</v>
      </c>
      <c r="B32" s="88">
        <v>55</v>
      </c>
      <c r="C32" s="88">
        <v>1</v>
      </c>
      <c r="D32" s="89">
        <f t="shared" si="0"/>
        <v>1.8181818181818181E-2</v>
      </c>
      <c r="E32" s="88">
        <v>275</v>
      </c>
      <c r="F32" s="88">
        <v>6</v>
      </c>
      <c r="G32" s="89">
        <f t="shared" si="1"/>
        <v>2.181818181818182E-2</v>
      </c>
      <c r="H32" s="90">
        <v>181</v>
      </c>
      <c r="I32" s="90">
        <v>330</v>
      </c>
      <c r="J32" s="88">
        <v>13737594</v>
      </c>
      <c r="K32" s="88">
        <v>268754.67</v>
      </c>
      <c r="L32" s="169">
        <f t="shared" si="2"/>
        <v>7</v>
      </c>
      <c r="N32" s="171"/>
      <c r="O32" s="171"/>
    </row>
    <row r="33" spans="1:15" s="91" customFormat="1" x14ac:dyDescent="0.2">
      <c r="A33" s="87" t="s">
        <v>52</v>
      </c>
      <c r="B33" s="88">
        <v>8</v>
      </c>
      <c r="C33" s="88">
        <v>0</v>
      </c>
      <c r="D33" s="89">
        <f t="shared" si="0"/>
        <v>0</v>
      </c>
      <c r="E33" s="88">
        <v>53</v>
      </c>
      <c r="F33" s="88">
        <v>8</v>
      </c>
      <c r="G33" s="89">
        <f t="shared" si="1"/>
        <v>0.15094339622641509</v>
      </c>
      <c r="H33" s="90">
        <v>29</v>
      </c>
      <c r="I33" s="90">
        <v>61</v>
      </c>
      <c r="J33" s="88">
        <v>16470665</v>
      </c>
      <c r="K33" s="88">
        <v>340531.28</v>
      </c>
      <c r="L33" s="169">
        <f t="shared" si="2"/>
        <v>8</v>
      </c>
      <c r="N33" s="171"/>
      <c r="O33" s="171"/>
    </row>
    <row r="34" spans="1:15" s="91" customFormat="1" x14ac:dyDescent="0.2">
      <c r="A34" s="87" t="s">
        <v>53</v>
      </c>
      <c r="B34" s="88">
        <v>2210</v>
      </c>
      <c r="C34" s="88">
        <v>81</v>
      </c>
      <c r="D34" s="89">
        <f t="shared" si="0"/>
        <v>3.6651583710407241E-2</v>
      </c>
      <c r="E34" s="88">
        <v>12425</v>
      </c>
      <c r="F34" s="88">
        <v>1344</v>
      </c>
      <c r="G34" s="89">
        <f t="shared" si="1"/>
        <v>0.10816901408450705</v>
      </c>
      <c r="H34" s="90">
        <v>8746</v>
      </c>
      <c r="I34" s="90">
        <v>14635</v>
      </c>
      <c r="J34" s="88">
        <v>81556332</v>
      </c>
      <c r="K34" s="88">
        <v>1671728</v>
      </c>
      <c r="L34" s="169">
        <f t="shared" si="2"/>
        <v>1425</v>
      </c>
      <c r="N34" s="171"/>
      <c r="O34" s="171"/>
    </row>
    <row r="35" spans="1:15" s="91" customFormat="1" x14ac:dyDescent="0.2">
      <c r="A35" s="87" t="s">
        <v>54</v>
      </c>
      <c r="B35" s="88">
        <v>0</v>
      </c>
      <c r="C35" s="88">
        <v>0</v>
      </c>
      <c r="D35" s="89" t="str">
        <f t="shared" si="0"/>
        <v/>
      </c>
      <c r="E35" s="88">
        <v>8</v>
      </c>
      <c r="F35" s="88">
        <v>0</v>
      </c>
      <c r="G35" s="89">
        <f t="shared" si="1"/>
        <v>0</v>
      </c>
      <c r="H35" s="90">
        <v>7</v>
      </c>
      <c r="I35" s="90">
        <v>8</v>
      </c>
      <c r="J35" s="88">
        <v>0</v>
      </c>
      <c r="K35" s="88">
        <v>0</v>
      </c>
      <c r="L35" s="169">
        <f t="shared" si="2"/>
        <v>0</v>
      </c>
      <c r="N35" s="171"/>
      <c r="O35" s="171"/>
    </row>
    <row r="36" spans="1:15" s="91" customFormat="1" x14ac:dyDescent="0.2">
      <c r="A36" s="87" t="s">
        <v>55</v>
      </c>
      <c r="B36" s="88">
        <v>303</v>
      </c>
      <c r="C36" s="88">
        <v>6</v>
      </c>
      <c r="D36" s="89">
        <f t="shared" si="0"/>
        <v>1.9801980198019802E-2</v>
      </c>
      <c r="E36" s="88">
        <v>1570</v>
      </c>
      <c r="F36" s="88">
        <v>21</v>
      </c>
      <c r="G36" s="89">
        <f t="shared" si="1"/>
        <v>1.337579617834395E-2</v>
      </c>
      <c r="H36" s="90">
        <v>1406</v>
      </c>
      <c r="I36" s="90">
        <v>1873</v>
      </c>
      <c r="J36" s="88">
        <v>1869330</v>
      </c>
      <c r="K36" s="88">
        <v>27180</v>
      </c>
      <c r="L36" s="169">
        <f t="shared" si="2"/>
        <v>27</v>
      </c>
      <c r="N36" s="171"/>
      <c r="O36" s="171"/>
    </row>
    <row r="37" spans="1:15" s="91" customFormat="1" x14ac:dyDescent="0.2">
      <c r="A37" s="87" t="s">
        <v>56</v>
      </c>
      <c r="B37" s="88">
        <v>0</v>
      </c>
      <c r="C37" s="88">
        <v>0</v>
      </c>
      <c r="D37" s="89" t="str">
        <f t="shared" si="0"/>
        <v/>
      </c>
      <c r="E37" s="88">
        <v>12</v>
      </c>
      <c r="F37" s="88">
        <v>0</v>
      </c>
      <c r="G37" s="89">
        <f t="shared" si="1"/>
        <v>0</v>
      </c>
      <c r="H37" s="90">
        <v>3</v>
      </c>
      <c r="I37" s="90">
        <v>12</v>
      </c>
      <c r="J37" s="88">
        <v>0</v>
      </c>
      <c r="K37" s="88">
        <v>0</v>
      </c>
      <c r="L37" s="169">
        <f t="shared" si="2"/>
        <v>0</v>
      </c>
      <c r="N37" s="171"/>
      <c r="O37" s="171"/>
    </row>
    <row r="38" spans="1:15" s="91" customFormat="1" x14ac:dyDescent="0.2">
      <c r="A38" s="87" t="s">
        <v>57</v>
      </c>
      <c r="B38" s="88">
        <v>50</v>
      </c>
      <c r="C38" s="95">
        <v>48</v>
      </c>
      <c r="D38" s="89">
        <f t="shared" si="0"/>
        <v>0.96</v>
      </c>
      <c r="E38" s="88">
        <v>7</v>
      </c>
      <c r="F38" s="88">
        <v>1</v>
      </c>
      <c r="G38" s="89">
        <f t="shared" si="1"/>
        <v>0.14285714285714285</v>
      </c>
      <c r="H38" s="90">
        <v>0</v>
      </c>
      <c r="I38" s="90">
        <v>57</v>
      </c>
      <c r="J38" s="88">
        <v>8535532</v>
      </c>
      <c r="K38" s="88">
        <v>71038</v>
      </c>
      <c r="L38" s="169">
        <f t="shared" ref="L38:L72" si="3">C38+F38</f>
        <v>49</v>
      </c>
      <c r="N38" s="171"/>
      <c r="O38" s="171"/>
    </row>
    <row r="39" spans="1:15" s="91" customFormat="1" x14ac:dyDescent="0.2">
      <c r="A39" s="87" t="s">
        <v>58</v>
      </c>
      <c r="B39" s="88">
        <v>0</v>
      </c>
      <c r="C39" s="88">
        <v>0</v>
      </c>
      <c r="D39" s="89" t="str">
        <f t="shared" si="0"/>
        <v/>
      </c>
      <c r="E39" s="88">
        <v>0</v>
      </c>
      <c r="F39" s="88">
        <v>0</v>
      </c>
      <c r="G39" s="89" t="str">
        <f t="shared" si="1"/>
        <v/>
      </c>
      <c r="H39" s="90">
        <v>0</v>
      </c>
      <c r="I39" s="90">
        <v>0</v>
      </c>
      <c r="J39" s="88">
        <v>0</v>
      </c>
      <c r="K39" s="88">
        <v>0</v>
      </c>
      <c r="L39" s="169">
        <f t="shared" si="3"/>
        <v>0</v>
      </c>
      <c r="N39" s="171"/>
      <c r="O39" s="171"/>
    </row>
    <row r="40" spans="1:15" s="91" customFormat="1" x14ac:dyDescent="0.2">
      <c r="A40" s="87" t="s">
        <v>59</v>
      </c>
      <c r="B40" s="88">
        <v>17</v>
      </c>
      <c r="C40" s="88">
        <v>5</v>
      </c>
      <c r="D40" s="89">
        <f t="shared" si="0"/>
        <v>0.29411764705882354</v>
      </c>
      <c r="E40" s="88">
        <v>446</v>
      </c>
      <c r="F40" s="88">
        <v>8</v>
      </c>
      <c r="G40" s="89">
        <f t="shared" si="1"/>
        <v>1.7937219730941704E-2</v>
      </c>
      <c r="H40" s="90">
        <v>236</v>
      </c>
      <c r="I40" s="90">
        <v>463</v>
      </c>
      <c r="J40" s="88">
        <v>5162653</v>
      </c>
      <c r="K40" s="88">
        <v>78494</v>
      </c>
      <c r="L40" s="169">
        <f t="shared" si="3"/>
        <v>13</v>
      </c>
      <c r="N40" s="171"/>
      <c r="O40" s="171"/>
    </row>
    <row r="41" spans="1:15" s="91" customFormat="1" x14ac:dyDescent="0.2">
      <c r="A41" s="87" t="s">
        <v>60</v>
      </c>
      <c r="B41" s="88">
        <v>378</v>
      </c>
      <c r="C41" s="88">
        <v>33</v>
      </c>
      <c r="D41" s="89">
        <f t="shared" si="0"/>
        <v>8.7301587301587297E-2</v>
      </c>
      <c r="E41" s="88">
        <v>6862</v>
      </c>
      <c r="F41" s="88">
        <v>414</v>
      </c>
      <c r="G41" s="89">
        <f t="shared" si="1"/>
        <v>6.0332264645875835E-2</v>
      </c>
      <c r="H41" s="90">
        <v>2212</v>
      </c>
      <c r="I41" s="90">
        <v>7240</v>
      </c>
      <c r="J41" s="88">
        <v>110846220</v>
      </c>
      <c r="K41" s="88">
        <v>1774515</v>
      </c>
      <c r="L41" s="169">
        <f t="shared" si="3"/>
        <v>447</v>
      </c>
      <c r="N41" s="171"/>
      <c r="O41" s="171"/>
    </row>
    <row r="42" spans="1:15" s="91" customFormat="1" x14ac:dyDescent="0.2">
      <c r="A42" s="87" t="s">
        <v>61</v>
      </c>
      <c r="B42" s="88">
        <v>3</v>
      </c>
      <c r="C42" s="88">
        <v>0</v>
      </c>
      <c r="D42" s="89">
        <f t="shared" si="0"/>
        <v>0</v>
      </c>
      <c r="E42" s="88">
        <v>360</v>
      </c>
      <c r="F42" s="88">
        <v>14</v>
      </c>
      <c r="G42" s="89">
        <f t="shared" si="1"/>
        <v>3.888888888888889E-2</v>
      </c>
      <c r="H42" s="90">
        <v>257</v>
      </c>
      <c r="I42" s="90">
        <v>363</v>
      </c>
      <c r="J42" s="88">
        <v>5358449</v>
      </c>
      <c r="K42" s="88">
        <v>102863.67</v>
      </c>
      <c r="L42" s="169">
        <f t="shared" si="3"/>
        <v>14</v>
      </c>
      <c r="N42" s="171"/>
      <c r="O42" s="171"/>
    </row>
    <row r="43" spans="1:15" s="91" customFormat="1" x14ac:dyDescent="0.2">
      <c r="A43" s="87" t="s">
        <v>62</v>
      </c>
      <c r="B43" s="88">
        <v>1</v>
      </c>
      <c r="C43" s="88">
        <v>0</v>
      </c>
      <c r="D43" s="89">
        <f t="shared" si="0"/>
        <v>0</v>
      </c>
      <c r="E43" s="88">
        <v>17</v>
      </c>
      <c r="F43" s="88">
        <v>0</v>
      </c>
      <c r="G43" s="89">
        <f t="shared" si="1"/>
        <v>0</v>
      </c>
      <c r="H43" s="90">
        <v>16</v>
      </c>
      <c r="I43" s="90">
        <v>18</v>
      </c>
      <c r="J43" s="88">
        <v>3959959</v>
      </c>
      <c r="K43" s="88">
        <v>80843</v>
      </c>
      <c r="L43" s="169">
        <f t="shared" si="3"/>
        <v>0</v>
      </c>
      <c r="N43" s="171"/>
      <c r="O43" s="171"/>
    </row>
    <row r="44" spans="1:15" s="91" customFormat="1" x14ac:dyDescent="0.2">
      <c r="A44" s="87" t="s">
        <v>63</v>
      </c>
      <c r="B44" s="88">
        <v>0</v>
      </c>
      <c r="C44" s="88">
        <v>0</v>
      </c>
      <c r="D44" s="89" t="str">
        <f t="shared" si="0"/>
        <v/>
      </c>
      <c r="E44" s="88">
        <v>1</v>
      </c>
      <c r="F44" s="88">
        <v>0</v>
      </c>
      <c r="G44" s="89">
        <f t="shared" si="1"/>
        <v>0</v>
      </c>
      <c r="H44" s="90">
        <v>1</v>
      </c>
      <c r="I44" s="90">
        <v>1</v>
      </c>
      <c r="J44" s="88">
        <v>0</v>
      </c>
      <c r="K44" s="88">
        <v>0</v>
      </c>
      <c r="L44" s="169">
        <f t="shared" si="3"/>
        <v>0</v>
      </c>
      <c r="N44" s="171"/>
      <c r="O44" s="171"/>
    </row>
    <row r="45" spans="1:15" s="91" customFormat="1" x14ac:dyDescent="0.2">
      <c r="A45" s="87" t="s">
        <v>64</v>
      </c>
      <c r="B45" s="88">
        <v>27</v>
      </c>
      <c r="C45" s="88">
        <v>0</v>
      </c>
      <c r="D45" s="89">
        <f t="shared" si="0"/>
        <v>0</v>
      </c>
      <c r="E45" s="88">
        <v>4</v>
      </c>
      <c r="F45" s="88">
        <v>0</v>
      </c>
      <c r="G45" s="89">
        <f t="shared" si="1"/>
        <v>0</v>
      </c>
      <c r="H45" s="90">
        <v>28</v>
      </c>
      <c r="I45" s="90">
        <v>31</v>
      </c>
      <c r="J45" s="88">
        <v>0</v>
      </c>
      <c r="K45" s="88">
        <v>0</v>
      </c>
      <c r="L45" s="169">
        <f t="shared" si="3"/>
        <v>0</v>
      </c>
      <c r="N45" s="171"/>
      <c r="O45" s="171"/>
    </row>
    <row r="46" spans="1:15" s="91" customFormat="1" x14ac:dyDescent="0.2">
      <c r="A46" s="87" t="s">
        <v>65</v>
      </c>
      <c r="B46" s="88">
        <v>24</v>
      </c>
      <c r="C46" s="88">
        <v>5</v>
      </c>
      <c r="D46" s="89">
        <f t="shared" si="0"/>
        <v>0.20833333333333334</v>
      </c>
      <c r="E46" s="88">
        <v>538</v>
      </c>
      <c r="F46" s="88">
        <v>7</v>
      </c>
      <c r="G46" s="89">
        <f t="shared" si="1"/>
        <v>1.3011152416356878E-2</v>
      </c>
      <c r="H46" s="90">
        <v>253</v>
      </c>
      <c r="I46" s="90">
        <v>562</v>
      </c>
      <c r="J46" s="88">
        <v>1653467</v>
      </c>
      <c r="K46" s="88">
        <v>25923</v>
      </c>
      <c r="L46" s="169">
        <f t="shared" si="3"/>
        <v>12</v>
      </c>
      <c r="N46" s="171"/>
      <c r="O46" s="171"/>
    </row>
    <row r="47" spans="1:15" s="91" customFormat="1" x14ac:dyDescent="0.2">
      <c r="A47" s="87" t="s">
        <v>66</v>
      </c>
      <c r="B47" s="88">
        <v>606</v>
      </c>
      <c r="C47" s="88">
        <v>563</v>
      </c>
      <c r="D47" s="89">
        <f t="shared" si="0"/>
        <v>0.92904290429042902</v>
      </c>
      <c r="E47" s="88">
        <v>1674</v>
      </c>
      <c r="F47" s="88">
        <v>158</v>
      </c>
      <c r="G47" s="89">
        <f t="shared" si="1"/>
        <v>9.4384707287933092E-2</v>
      </c>
      <c r="H47" s="90">
        <v>1073</v>
      </c>
      <c r="I47" s="90">
        <v>2280</v>
      </c>
      <c r="J47" s="88">
        <v>272896</v>
      </c>
      <c r="K47" s="88">
        <v>4461</v>
      </c>
      <c r="L47" s="169">
        <f t="shared" si="3"/>
        <v>721</v>
      </c>
      <c r="N47" s="171"/>
      <c r="O47" s="171"/>
    </row>
    <row r="48" spans="1:15" s="91" customFormat="1" x14ac:dyDescent="0.2">
      <c r="A48" s="87" t="s">
        <v>67</v>
      </c>
      <c r="B48" s="88">
        <v>14</v>
      </c>
      <c r="C48" s="88">
        <v>2</v>
      </c>
      <c r="D48" s="89">
        <f t="shared" si="0"/>
        <v>0.14285714285714285</v>
      </c>
      <c r="E48" s="88">
        <v>1431</v>
      </c>
      <c r="F48" s="88">
        <v>120</v>
      </c>
      <c r="G48" s="89">
        <f t="shared" si="1"/>
        <v>8.385744234800839E-2</v>
      </c>
      <c r="H48" s="90">
        <v>824</v>
      </c>
      <c r="I48" s="90">
        <v>1445</v>
      </c>
      <c r="J48" s="88">
        <v>8028062</v>
      </c>
      <c r="K48" s="88">
        <v>1296657</v>
      </c>
      <c r="L48" s="169">
        <f t="shared" si="3"/>
        <v>122</v>
      </c>
      <c r="N48" s="171"/>
      <c r="O48" s="171"/>
    </row>
    <row r="49" spans="1:15" s="91" customFormat="1" x14ac:dyDescent="0.2">
      <c r="A49" s="87" t="s">
        <v>68</v>
      </c>
      <c r="B49" s="88">
        <v>6</v>
      </c>
      <c r="C49" s="88">
        <v>2</v>
      </c>
      <c r="D49" s="89">
        <f t="shared" si="0"/>
        <v>0.33333333333333331</v>
      </c>
      <c r="E49" s="88">
        <v>917</v>
      </c>
      <c r="F49" s="88">
        <v>1</v>
      </c>
      <c r="G49" s="89">
        <f t="shared" si="1"/>
        <v>1.0905125408942203E-3</v>
      </c>
      <c r="H49" s="90">
        <v>878</v>
      </c>
      <c r="I49" s="90">
        <v>923</v>
      </c>
      <c r="J49" s="88">
        <v>785813</v>
      </c>
      <c r="K49" s="88">
        <v>6739</v>
      </c>
      <c r="L49" s="169">
        <f t="shared" si="3"/>
        <v>3</v>
      </c>
      <c r="N49" s="171"/>
      <c r="O49" s="171"/>
    </row>
    <row r="50" spans="1:15" s="91" customFormat="1" x14ac:dyDescent="0.2">
      <c r="A50" s="87" t="s">
        <v>69</v>
      </c>
      <c r="B50" s="88">
        <v>263</v>
      </c>
      <c r="C50" s="88">
        <v>3</v>
      </c>
      <c r="D50" s="89">
        <f t="shared" si="0"/>
        <v>1.1406844106463879E-2</v>
      </c>
      <c r="E50" s="88">
        <v>510</v>
      </c>
      <c r="F50" s="88">
        <v>0</v>
      </c>
      <c r="G50" s="89">
        <f t="shared" si="1"/>
        <v>0</v>
      </c>
      <c r="H50" s="90">
        <v>437</v>
      </c>
      <c r="I50" s="90">
        <v>773</v>
      </c>
      <c r="J50" s="88">
        <v>50000</v>
      </c>
      <c r="K50" s="88">
        <v>572.87</v>
      </c>
      <c r="L50" s="169">
        <f t="shared" si="3"/>
        <v>3</v>
      </c>
      <c r="N50" s="171"/>
      <c r="O50" s="171"/>
    </row>
    <row r="51" spans="1:15" s="91" customFormat="1" x14ac:dyDescent="0.2">
      <c r="A51" s="87" t="s">
        <v>70</v>
      </c>
      <c r="B51" s="88">
        <v>22</v>
      </c>
      <c r="C51" s="88">
        <v>3</v>
      </c>
      <c r="D51" s="89">
        <f t="shared" si="0"/>
        <v>0.13636363636363635</v>
      </c>
      <c r="E51" s="88">
        <v>148</v>
      </c>
      <c r="F51" s="88">
        <v>0</v>
      </c>
      <c r="G51" s="89">
        <f t="shared" si="1"/>
        <v>0</v>
      </c>
      <c r="H51" s="90">
        <v>156</v>
      </c>
      <c r="I51" s="90">
        <v>170</v>
      </c>
      <c r="J51" s="88">
        <v>277539</v>
      </c>
      <c r="K51" s="88">
        <v>916</v>
      </c>
      <c r="L51" s="169">
        <f t="shared" si="3"/>
        <v>3</v>
      </c>
      <c r="N51" s="171"/>
      <c r="O51" s="171"/>
    </row>
    <row r="52" spans="1:15" s="91" customFormat="1" x14ac:dyDescent="0.2">
      <c r="A52" s="87" t="s">
        <v>71</v>
      </c>
      <c r="B52" s="88">
        <v>18</v>
      </c>
      <c r="C52" s="88">
        <v>0</v>
      </c>
      <c r="D52" s="89">
        <f t="shared" si="0"/>
        <v>0</v>
      </c>
      <c r="E52" s="88">
        <v>53</v>
      </c>
      <c r="F52" s="88">
        <v>1</v>
      </c>
      <c r="G52" s="89">
        <f t="shared" si="1"/>
        <v>1.8867924528301886E-2</v>
      </c>
      <c r="H52" s="90">
        <v>36</v>
      </c>
      <c r="I52" s="90">
        <v>71</v>
      </c>
      <c r="J52" s="88">
        <v>89463</v>
      </c>
      <c r="K52" s="88">
        <v>1351</v>
      </c>
      <c r="L52" s="169">
        <f t="shared" si="3"/>
        <v>1</v>
      </c>
      <c r="N52" s="171"/>
      <c r="O52" s="171"/>
    </row>
    <row r="53" spans="1:15" s="91" customFormat="1" x14ac:dyDescent="0.2">
      <c r="A53" s="87" t="s">
        <v>72</v>
      </c>
      <c r="B53" s="88">
        <v>1157</v>
      </c>
      <c r="C53" s="88">
        <v>6</v>
      </c>
      <c r="D53" s="89">
        <f t="shared" si="0"/>
        <v>5.1858254105445114E-3</v>
      </c>
      <c r="E53" s="88">
        <v>20872</v>
      </c>
      <c r="F53" s="88">
        <v>1279</v>
      </c>
      <c r="G53" s="89">
        <f t="shared" si="1"/>
        <v>6.1278267535454199E-2</v>
      </c>
      <c r="H53" s="90">
        <v>7078</v>
      </c>
      <c r="I53" s="90">
        <v>22029</v>
      </c>
      <c r="J53" s="88">
        <v>151602629</v>
      </c>
      <c r="K53" s="88">
        <v>2633837</v>
      </c>
      <c r="L53" s="169">
        <f t="shared" si="3"/>
        <v>1285</v>
      </c>
      <c r="N53" s="171"/>
      <c r="O53" s="171"/>
    </row>
    <row r="54" spans="1:15" s="91" customFormat="1" x14ac:dyDescent="0.2">
      <c r="A54" s="87" t="s">
        <v>73</v>
      </c>
      <c r="B54" s="88">
        <v>5</v>
      </c>
      <c r="C54" s="88">
        <v>4</v>
      </c>
      <c r="D54" s="89">
        <f t="shared" si="0"/>
        <v>0.8</v>
      </c>
      <c r="E54" s="88">
        <v>546</v>
      </c>
      <c r="F54" s="88">
        <v>1</v>
      </c>
      <c r="G54" s="89">
        <f t="shared" si="1"/>
        <v>1.8315018315018315E-3</v>
      </c>
      <c r="H54" s="90">
        <v>506</v>
      </c>
      <c r="I54" s="90">
        <v>551</v>
      </c>
      <c r="J54" s="88">
        <v>91775</v>
      </c>
      <c r="K54" s="88">
        <v>1644.43</v>
      </c>
      <c r="L54" s="169">
        <f t="shared" si="3"/>
        <v>5</v>
      </c>
      <c r="N54" s="171"/>
      <c r="O54" s="171"/>
    </row>
    <row r="55" spans="1:15" s="91" customFormat="1" x14ac:dyDescent="0.2">
      <c r="A55" s="87" t="s">
        <v>74</v>
      </c>
      <c r="B55" s="88">
        <v>2922</v>
      </c>
      <c r="C55" s="88">
        <v>18</v>
      </c>
      <c r="D55" s="89">
        <f t="shared" si="0"/>
        <v>6.1601642710472282E-3</v>
      </c>
      <c r="E55" s="88">
        <v>12481</v>
      </c>
      <c r="F55" s="88">
        <v>241</v>
      </c>
      <c r="G55" s="89">
        <f t="shared" si="1"/>
        <v>1.9309350212322732E-2</v>
      </c>
      <c r="H55" s="90">
        <v>11318</v>
      </c>
      <c r="I55" s="90">
        <v>15403</v>
      </c>
      <c r="J55" s="88">
        <v>121960471</v>
      </c>
      <c r="K55" s="88">
        <v>2285007.61</v>
      </c>
      <c r="L55" s="169">
        <f t="shared" si="3"/>
        <v>259</v>
      </c>
      <c r="N55" s="171"/>
      <c r="O55" s="171"/>
    </row>
    <row r="56" spans="1:15" s="91" customFormat="1" x14ac:dyDescent="0.2">
      <c r="A56" s="87" t="s">
        <v>75</v>
      </c>
      <c r="B56" s="88">
        <v>656</v>
      </c>
      <c r="C56" s="88">
        <v>4</v>
      </c>
      <c r="D56" s="89">
        <f t="shared" si="0"/>
        <v>6.0975609756097563E-3</v>
      </c>
      <c r="E56" s="88">
        <v>1052</v>
      </c>
      <c r="F56" s="88">
        <v>10</v>
      </c>
      <c r="G56" s="89">
        <f t="shared" si="1"/>
        <v>9.5057034220532317E-3</v>
      </c>
      <c r="H56" s="90">
        <v>926</v>
      </c>
      <c r="I56" s="90">
        <v>1708</v>
      </c>
      <c r="J56" s="88">
        <v>4485243</v>
      </c>
      <c r="K56" s="88">
        <v>47563</v>
      </c>
      <c r="L56" s="169">
        <f t="shared" si="3"/>
        <v>14</v>
      </c>
      <c r="N56" s="171"/>
      <c r="O56" s="171"/>
    </row>
    <row r="57" spans="1:15" s="91" customFormat="1" x14ac:dyDescent="0.2">
      <c r="A57" s="87" t="s">
        <v>76</v>
      </c>
      <c r="B57" s="88">
        <v>256</v>
      </c>
      <c r="C57" s="88">
        <v>45</v>
      </c>
      <c r="D57" s="89">
        <f t="shared" si="0"/>
        <v>0.17578125</v>
      </c>
      <c r="E57" s="88">
        <v>4028</v>
      </c>
      <c r="F57" s="88">
        <v>1001</v>
      </c>
      <c r="G57" s="89">
        <f t="shared" si="1"/>
        <v>0.24851042701092355</v>
      </c>
      <c r="H57" s="90">
        <v>1450</v>
      </c>
      <c r="I57" s="90">
        <v>4284</v>
      </c>
      <c r="J57" s="88">
        <v>87293172</v>
      </c>
      <c r="K57" s="88">
        <v>1804333.29</v>
      </c>
      <c r="L57" s="169">
        <f t="shared" si="3"/>
        <v>1046</v>
      </c>
      <c r="N57" s="171"/>
      <c r="O57" s="171"/>
    </row>
    <row r="58" spans="1:15" s="91" customFormat="1" x14ac:dyDescent="0.2">
      <c r="A58" s="87" t="s">
        <v>77</v>
      </c>
      <c r="B58" s="88">
        <v>1371</v>
      </c>
      <c r="C58" s="88">
        <v>2</v>
      </c>
      <c r="D58" s="89">
        <f t="shared" si="0"/>
        <v>1.4587892049598833E-3</v>
      </c>
      <c r="E58" s="88">
        <v>2089</v>
      </c>
      <c r="F58" s="88">
        <v>207</v>
      </c>
      <c r="G58" s="89">
        <f t="shared" si="1"/>
        <v>9.9090473910962179E-2</v>
      </c>
      <c r="H58" s="90">
        <v>2450</v>
      </c>
      <c r="I58" s="90">
        <v>3460</v>
      </c>
      <c r="J58" s="88">
        <v>32255312</v>
      </c>
      <c r="K58" s="88">
        <v>2195459</v>
      </c>
      <c r="L58" s="169">
        <f t="shared" si="3"/>
        <v>209</v>
      </c>
      <c r="N58" s="171"/>
      <c r="O58" s="171"/>
    </row>
    <row r="59" spans="1:15" s="91" customFormat="1" x14ac:dyDescent="0.2">
      <c r="A59" s="87" t="s">
        <v>78</v>
      </c>
      <c r="B59" s="88">
        <v>15</v>
      </c>
      <c r="C59" s="88">
        <v>4</v>
      </c>
      <c r="D59" s="89">
        <f t="shared" si="0"/>
        <v>0.26666666666666666</v>
      </c>
      <c r="E59" s="88">
        <v>373</v>
      </c>
      <c r="F59" s="88">
        <v>1</v>
      </c>
      <c r="G59" s="89">
        <f t="shared" si="1"/>
        <v>2.6809651474530832E-3</v>
      </c>
      <c r="H59" s="90">
        <v>162</v>
      </c>
      <c r="I59" s="90">
        <v>388</v>
      </c>
      <c r="J59" s="88">
        <v>1045301</v>
      </c>
      <c r="K59" s="88">
        <v>18228</v>
      </c>
      <c r="L59" s="169">
        <f t="shared" si="3"/>
        <v>5</v>
      </c>
      <c r="N59" s="171"/>
      <c r="O59" s="171"/>
    </row>
    <row r="60" spans="1:15" s="91" customFormat="1" x14ac:dyDescent="0.2">
      <c r="A60" s="87" t="s">
        <v>79</v>
      </c>
      <c r="B60" s="88">
        <v>345</v>
      </c>
      <c r="C60" s="88">
        <v>5</v>
      </c>
      <c r="D60" s="89">
        <f t="shared" si="0"/>
        <v>1.4492753623188406E-2</v>
      </c>
      <c r="E60" s="88">
        <v>1847</v>
      </c>
      <c r="F60" s="88">
        <v>47</v>
      </c>
      <c r="G60" s="89">
        <f t="shared" si="1"/>
        <v>2.5446670276123445E-2</v>
      </c>
      <c r="H60" s="90">
        <v>2244</v>
      </c>
      <c r="I60" s="90">
        <v>2192</v>
      </c>
      <c r="J60" s="88">
        <v>2832924</v>
      </c>
      <c r="K60" s="88">
        <v>41905</v>
      </c>
      <c r="L60" s="169">
        <f t="shared" si="3"/>
        <v>52</v>
      </c>
      <c r="N60" s="171"/>
      <c r="O60" s="171"/>
    </row>
    <row r="61" spans="1:15" s="91" customFormat="1" x14ac:dyDescent="0.2">
      <c r="A61" s="87" t="s">
        <v>80</v>
      </c>
      <c r="B61" s="88">
        <v>460</v>
      </c>
      <c r="C61" s="88">
        <v>2</v>
      </c>
      <c r="D61" s="89">
        <f t="shared" si="0"/>
        <v>4.3478260869565218E-3</v>
      </c>
      <c r="E61" s="88">
        <v>1933</v>
      </c>
      <c r="F61" s="88">
        <v>93</v>
      </c>
      <c r="G61" s="89">
        <f t="shared" si="1"/>
        <v>4.8111743404035179E-2</v>
      </c>
      <c r="H61" s="90">
        <v>1391</v>
      </c>
      <c r="I61" s="90">
        <v>2393</v>
      </c>
      <c r="J61" s="88">
        <v>81096824</v>
      </c>
      <c r="K61" s="88">
        <v>1722774</v>
      </c>
      <c r="L61" s="169">
        <f t="shared" si="3"/>
        <v>95</v>
      </c>
      <c r="N61" s="171"/>
      <c r="O61" s="171"/>
    </row>
    <row r="62" spans="1:15" s="91" customFormat="1" x14ac:dyDescent="0.2">
      <c r="A62" s="87" t="s">
        <v>81</v>
      </c>
      <c r="B62" s="88">
        <v>3</v>
      </c>
      <c r="C62" s="88">
        <v>0</v>
      </c>
      <c r="D62" s="89">
        <f t="shared" si="0"/>
        <v>0</v>
      </c>
      <c r="E62" s="88">
        <v>15</v>
      </c>
      <c r="F62" s="88">
        <v>0</v>
      </c>
      <c r="G62" s="89">
        <f t="shared" si="1"/>
        <v>0</v>
      </c>
      <c r="H62" s="90">
        <v>17</v>
      </c>
      <c r="I62" s="90">
        <v>18</v>
      </c>
      <c r="J62" s="88">
        <v>0</v>
      </c>
      <c r="K62" s="88">
        <v>0</v>
      </c>
      <c r="L62" s="169">
        <f t="shared" si="3"/>
        <v>0</v>
      </c>
      <c r="N62" s="171"/>
      <c r="O62" s="171"/>
    </row>
    <row r="63" spans="1:15" s="91" customFormat="1" x14ac:dyDescent="0.2">
      <c r="A63" s="87" t="s">
        <v>82</v>
      </c>
      <c r="B63" s="88">
        <v>51</v>
      </c>
      <c r="C63" s="88">
        <v>8</v>
      </c>
      <c r="D63" s="89">
        <f t="shared" si="0"/>
        <v>0.15686274509803921</v>
      </c>
      <c r="E63" s="88">
        <v>957</v>
      </c>
      <c r="F63" s="88">
        <v>70</v>
      </c>
      <c r="G63" s="89">
        <f t="shared" si="1"/>
        <v>7.314524555903866E-2</v>
      </c>
      <c r="H63" s="90">
        <v>537</v>
      </c>
      <c r="I63" s="90">
        <v>1008</v>
      </c>
      <c r="J63" s="88">
        <v>6657099</v>
      </c>
      <c r="K63" s="88">
        <v>97255</v>
      </c>
      <c r="L63" s="169">
        <f t="shared" si="3"/>
        <v>78</v>
      </c>
      <c r="N63" s="171"/>
      <c r="O63" s="171"/>
    </row>
    <row r="64" spans="1:15" s="91" customFormat="1" x14ac:dyDescent="0.2">
      <c r="A64" s="87" t="s">
        <v>83</v>
      </c>
      <c r="B64" s="88">
        <v>11</v>
      </c>
      <c r="C64" s="88">
        <v>0</v>
      </c>
      <c r="D64" s="89">
        <f t="shared" si="0"/>
        <v>0</v>
      </c>
      <c r="E64" s="88">
        <v>1963</v>
      </c>
      <c r="F64" s="88">
        <v>171</v>
      </c>
      <c r="G64" s="89">
        <f t="shared" si="1"/>
        <v>8.7111563932755987E-2</v>
      </c>
      <c r="H64" s="90">
        <v>739</v>
      </c>
      <c r="I64" s="90">
        <v>1974</v>
      </c>
      <c r="J64" s="88">
        <v>53954617</v>
      </c>
      <c r="K64" s="88">
        <v>901781</v>
      </c>
      <c r="L64" s="169">
        <f t="shared" si="3"/>
        <v>171</v>
      </c>
      <c r="N64" s="171"/>
      <c r="O64" s="171"/>
    </row>
    <row r="65" spans="1:15" s="91" customFormat="1" x14ac:dyDescent="0.2">
      <c r="A65" s="87" t="s">
        <v>84</v>
      </c>
      <c r="B65" s="88">
        <v>0</v>
      </c>
      <c r="C65" s="88">
        <v>0</v>
      </c>
      <c r="D65" s="89" t="str">
        <f t="shared" si="0"/>
        <v/>
      </c>
      <c r="E65" s="88">
        <v>48</v>
      </c>
      <c r="F65" s="88">
        <v>0</v>
      </c>
      <c r="G65" s="89">
        <f t="shared" si="1"/>
        <v>0</v>
      </c>
      <c r="H65" s="90">
        <v>48</v>
      </c>
      <c r="I65" s="90">
        <v>48</v>
      </c>
      <c r="J65" s="88">
        <v>0</v>
      </c>
      <c r="K65" s="88">
        <v>0</v>
      </c>
      <c r="L65" s="169">
        <f t="shared" si="3"/>
        <v>0</v>
      </c>
      <c r="N65" s="171"/>
      <c r="O65" s="171"/>
    </row>
    <row r="66" spans="1:15" s="91" customFormat="1" x14ac:dyDescent="0.2">
      <c r="A66" s="87" t="s">
        <v>85</v>
      </c>
      <c r="B66" s="88">
        <v>7</v>
      </c>
      <c r="C66" s="88">
        <v>0</v>
      </c>
      <c r="D66" s="89">
        <f t="shared" si="0"/>
        <v>0</v>
      </c>
      <c r="E66" s="88">
        <v>31</v>
      </c>
      <c r="F66" s="88">
        <v>0</v>
      </c>
      <c r="G66" s="89">
        <f t="shared" si="1"/>
        <v>0</v>
      </c>
      <c r="H66" s="90">
        <v>7</v>
      </c>
      <c r="I66" s="90">
        <v>38</v>
      </c>
      <c r="J66" s="88">
        <v>0</v>
      </c>
      <c r="K66" s="88">
        <v>0</v>
      </c>
      <c r="L66" s="169">
        <f t="shared" si="3"/>
        <v>0</v>
      </c>
      <c r="N66" s="171"/>
      <c r="O66" s="171"/>
    </row>
    <row r="67" spans="1:15" s="91" customFormat="1" x14ac:dyDescent="0.2">
      <c r="A67" s="87" t="s">
        <v>86</v>
      </c>
      <c r="B67" s="88">
        <v>9</v>
      </c>
      <c r="C67" s="88">
        <v>0</v>
      </c>
      <c r="D67" s="89">
        <f t="shared" si="0"/>
        <v>0</v>
      </c>
      <c r="E67" s="88">
        <v>9</v>
      </c>
      <c r="F67" s="88">
        <v>0</v>
      </c>
      <c r="G67" s="89">
        <f t="shared" si="1"/>
        <v>0</v>
      </c>
      <c r="H67" s="90">
        <v>3</v>
      </c>
      <c r="I67" s="90">
        <v>18</v>
      </c>
      <c r="J67" s="88">
        <v>0</v>
      </c>
      <c r="K67" s="88">
        <v>0</v>
      </c>
      <c r="L67" s="169">
        <f t="shared" si="3"/>
        <v>0</v>
      </c>
      <c r="N67" s="171"/>
      <c r="O67" s="171"/>
    </row>
    <row r="68" spans="1:15" s="91" customFormat="1" x14ac:dyDescent="0.2">
      <c r="A68" s="87" t="s">
        <v>87</v>
      </c>
      <c r="B68" s="88">
        <v>38</v>
      </c>
      <c r="C68" s="88">
        <v>35</v>
      </c>
      <c r="D68" s="89">
        <f t="shared" si="0"/>
        <v>0.92105263157894735</v>
      </c>
      <c r="E68" s="88">
        <v>36</v>
      </c>
      <c r="F68" s="88">
        <v>22</v>
      </c>
      <c r="G68" s="89">
        <f t="shared" si="1"/>
        <v>0.61111111111111116</v>
      </c>
      <c r="H68" s="90">
        <v>17</v>
      </c>
      <c r="I68" s="90">
        <v>74</v>
      </c>
      <c r="J68" s="88">
        <v>2035785</v>
      </c>
      <c r="K68" s="88">
        <v>38302</v>
      </c>
      <c r="L68" s="169">
        <f t="shared" si="3"/>
        <v>57</v>
      </c>
      <c r="N68" s="171"/>
      <c r="O68" s="171"/>
    </row>
    <row r="69" spans="1:15" s="91" customFormat="1" x14ac:dyDescent="0.2">
      <c r="A69" s="87" t="s">
        <v>88</v>
      </c>
      <c r="B69" s="88">
        <v>1281</v>
      </c>
      <c r="C69" s="88">
        <v>100</v>
      </c>
      <c r="D69" s="89">
        <f t="shared" si="0"/>
        <v>7.8064012490242002E-2</v>
      </c>
      <c r="E69" s="88">
        <v>2677</v>
      </c>
      <c r="F69" s="88">
        <v>740</v>
      </c>
      <c r="G69" s="89">
        <f t="shared" si="1"/>
        <v>0.27642883825177439</v>
      </c>
      <c r="H69" s="90">
        <v>3118</v>
      </c>
      <c r="I69" s="90">
        <v>3958</v>
      </c>
      <c r="J69" s="88">
        <v>100496785</v>
      </c>
      <c r="K69" s="88">
        <v>1964399.27</v>
      </c>
      <c r="L69" s="169">
        <f t="shared" si="3"/>
        <v>840</v>
      </c>
      <c r="N69" s="171"/>
      <c r="O69" s="171"/>
    </row>
    <row r="70" spans="1:15" s="91" customFormat="1" x14ac:dyDescent="0.2">
      <c r="A70" s="87" t="s">
        <v>89</v>
      </c>
      <c r="B70" s="88">
        <v>0</v>
      </c>
      <c r="C70" s="88">
        <v>0</v>
      </c>
      <c r="D70" s="89" t="str">
        <f>IF(OR((B70=0),(B70="")),"",(C70/B70))</f>
        <v/>
      </c>
      <c r="E70" s="88">
        <v>2</v>
      </c>
      <c r="F70" s="88">
        <v>0</v>
      </c>
      <c r="G70" s="89">
        <f>IF(OR((E70=0),(E70="")),"",(F70/E70))</f>
        <v>0</v>
      </c>
      <c r="H70" s="90">
        <v>1</v>
      </c>
      <c r="I70" s="90">
        <v>2</v>
      </c>
      <c r="J70" s="88">
        <v>0</v>
      </c>
      <c r="K70" s="88">
        <v>0</v>
      </c>
      <c r="L70" s="169">
        <f t="shared" si="3"/>
        <v>0</v>
      </c>
      <c r="N70" s="171"/>
      <c r="O70" s="171"/>
    </row>
    <row r="71" spans="1:15" s="91" customFormat="1" x14ac:dyDescent="0.2">
      <c r="A71" s="87" t="s">
        <v>90</v>
      </c>
      <c r="B71" s="88">
        <v>5</v>
      </c>
      <c r="C71" s="88">
        <v>1</v>
      </c>
      <c r="D71" s="89">
        <f>IF(OR((B71=0),(B71="")),"",(C71/B71))</f>
        <v>0.2</v>
      </c>
      <c r="E71" s="88">
        <v>124</v>
      </c>
      <c r="F71" s="88">
        <v>0</v>
      </c>
      <c r="G71" s="89">
        <f>IF(OR((E71=0),(E71="")),"",(F71/E71))</f>
        <v>0</v>
      </c>
      <c r="H71" s="90">
        <v>99</v>
      </c>
      <c r="I71" s="90">
        <v>129</v>
      </c>
      <c r="J71" s="88">
        <v>50000</v>
      </c>
      <c r="K71" s="88">
        <v>296</v>
      </c>
      <c r="L71" s="169">
        <f t="shared" si="3"/>
        <v>1</v>
      </c>
      <c r="N71" s="171"/>
      <c r="O71" s="171"/>
    </row>
    <row r="72" spans="1:15" s="91" customFormat="1" x14ac:dyDescent="0.2">
      <c r="A72" s="87" t="s">
        <v>91</v>
      </c>
      <c r="B72" s="88">
        <v>3</v>
      </c>
      <c r="C72" s="88">
        <v>0</v>
      </c>
      <c r="D72" s="89">
        <f>IF(OR((B72=0),(B72="")),"",(C72/B72))</f>
        <v>0</v>
      </c>
      <c r="E72" s="88">
        <v>4</v>
      </c>
      <c r="F72" s="88">
        <v>0</v>
      </c>
      <c r="G72" s="89">
        <f>IF(OR((E72=0),(E72="")),"",(F72/E72))</f>
        <v>0</v>
      </c>
      <c r="H72" s="90">
        <v>0</v>
      </c>
      <c r="I72" s="90">
        <v>7</v>
      </c>
      <c r="J72" s="88">
        <v>0</v>
      </c>
      <c r="K72" s="88">
        <v>0</v>
      </c>
      <c r="L72" s="169">
        <f t="shared" si="3"/>
        <v>0</v>
      </c>
      <c r="N72" s="171"/>
      <c r="O72" s="171"/>
    </row>
    <row r="73" spans="1:15" s="91" customFormat="1" x14ac:dyDescent="0.2">
      <c r="A73" s="94" t="s">
        <v>92</v>
      </c>
      <c r="B73" s="96">
        <f>SUM(B6:B72)</f>
        <v>31009</v>
      </c>
      <c r="C73" s="96">
        <f>SUM(C6:C72)</f>
        <v>2655</v>
      </c>
      <c r="D73" s="89">
        <f>IF(OR((B73=0),(B73="")),"",(C73/B73))</f>
        <v>8.5620303782772744E-2</v>
      </c>
      <c r="E73" s="96">
        <f>SUM(E6:E72)</f>
        <v>214813</v>
      </c>
      <c r="F73" s="96">
        <f>SUM(F6:F72)</f>
        <v>52695</v>
      </c>
      <c r="G73" s="89">
        <f>IF(OR((E73=0),(E73="")),"",(F73/E73))</f>
        <v>0.24530638276081987</v>
      </c>
      <c r="H73" s="96">
        <v>94999</v>
      </c>
      <c r="I73" s="90">
        <f>SUM(I6:I72)</f>
        <v>245822</v>
      </c>
      <c r="J73" s="90">
        <f>SUM(J4:J72)</f>
        <v>7996157268</v>
      </c>
      <c r="K73" s="90">
        <f>SUM(K6:K72)</f>
        <v>162081443.32999998</v>
      </c>
      <c r="L73" s="169">
        <f>SUM(L6:L72)</f>
        <v>55350</v>
      </c>
    </row>
    <row r="74" spans="1:15" x14ac:dyDescent="0.2">
      <c r="A74" s="158"/>
      <c r="B74" s="159"/>
      <c r="C74" s="160" t="s">
        <v>93</v>
      </c>
      <c r="D74" s="161"/>
      <c r="E74" s="159"/>
      <c r="F74" s="161"/>
      <c r="G74" s="161"/>
      <c r="H74" s="161"/>
      <c r="I74" s="159"/>
      <c r="J74" s="162"/>
      <c r="K74" s="163"/>
    </row>
    <row r="75" spans="1:15" ht="12.75" customHeight="1" x14ac:dyDescent="0.2">
      <c r="A75" s="438" t="s">
        <v>163</v>
      </c>
      <c r="B75" s="160" t="s">
        <v>112</v>
      </c>
      <c r="C75" s="160"/>
      <c r="D75" s="164"/>
      <c r="E75" s="165"/>
      <c r="F75" s="166"/>
      <c r="G75" s="164"/>
      <c r="H75" s="166"/>
      <c r="I75" s="165"/>
      <c r="J75" s="165"/>
      <c r="K75" s="163"/>
      <c r="N75" s="183"/>
    </row>
    <row r="76" spans="1:15" x14ac:dyDescent="0.2">
      <c r="A76" s="439"/>
      <c r="B76"/>
      <c r="C76"/>
      <c r="D76"/>
      <c r="E76"/>
      <c r="F76"/>
      <c r="G76"/>
      <c r="H76" s="137"/>
      <c r="I76"/>
      <c r="J76"/>
      <c r="K76"/>
    </row>
    <row r="77" spans="1:15" x14ac:dyDescent="0.2">
      <c r="A77" s="439"/>
      <c r="B77"/>
      <c r="C77"/>
      <c r="D77"/>
      <c r="E77"/>
      <c r="F77"/>
      <c r="G77"/>
      <c r="H77" s="137"/>
      <c r="I77"/>
      <c r="J77"/>
      <c r="K77"/>
    </row>
    <row r="78" spans="1:15" x14ac:dyDescent="0.2">
      <c r="A78" s="439"/>
      <c r="B78"/>
      <c r="C78"/>
      <c r="D78"/>
      <c r="E78"/>
      <c r="F78"/>
      <c r="G78"/>
      <c r="H78" s="137"/>
      <c r="I78"/>
      <c r="J78"/>
      <c r="K78"/>
    </row>
  </sheetData>
  <mergeCells count="4">
    <mergeCell ref="A1:C1"/>
    <mergeCell ref="B2:C4"/>
    <mergeCell ref="E2:F4"/>
    <mergeCell ref="A75:A78"/>
  </mergeCells>
  <pageMargins left="0.75" right="0.75" top="0.61" bottom="1" header="0.5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>No</Historical>
    <Forms_Description xmlns="971ecb86-dbcb-4cad-aa0a-8e3edd121c88" xsi:nil="true"/>
    <Review_x0020_Frequency_x0020_Period xmlns="971ecb86-dbcb-4cad-aa0a-8e3edd121c88">Annually</Review_x0020_Frequency_x0020_Period>
    <Language_x0020_Review_x0020_Date xmlns="971ecb86-dbcb-4cad-aa0a-8e3edd121c88" xsi:nil="true"/>
    <statutesRulesPolicies xmlns="971ecb86-dbcb-4cad-aa0a-8e3edd121c88"/>
    <Is_x0020_this_x0020_Legally_x0020_required_x003f_ xmlns="971ecb86-dbcb-4cad-aa0a-8e3edd121c88">No</Is_x0020_this_x0020_Legally_x0020_required_x003f_>
    <DocumentName xmlns="971ecb86-dbcb-4cad-aa0a-8e3edd121c88" xsi:nil="true"/>
    <Web_x0020_Category xmlns="971ecb86-dbcb-4cad-aa0a-8e3edd121c88" xsi:nil="true"/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 xsi:nil="true"/>
    <Review_x0020_Frequency_x0020_by_x0020_Month xmlns="971ecb86-dbcb-4cad-aa0a-8e3edd121c88"/>
    <Date_x0020_last_x0020_reviewed xmlns="971ecb86-dbcb-4cad-aa0a-8e3edd121c88" xsi:nil="true"/>
    <Legal_x0020_Review_x0020_Date xmlns="971ecb86-dbcb-4cad-aa0a-8e3edd121c88" xsi:nil="true"/>
    <Automated_x0020_Content xmlns="971ecb86-dbcb-4cad-aa0a-8e3edd121c88">No</Automated_x0020_Conten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6C472D-671A-422F-BF89-A9192714A1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7B4337-E001-4E76-9D97-355DEB6863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8CE4BA-8AA2-443F-A11C-AE95C5B4D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27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36" baseType="lpstr"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Totals 1994-2023</vt:lpstr>
      <vt:lpstr>Petitions Filed by Type</vt:lpstr>
      <vt:lpstr>Value Reduction by Type</vt:lpstr>
      <vt:lpstr>Petition Counts </vt:lpstr>
      <vt:lpstr>Percent Reductions</vt:lpstr>
      <vt:lpstr>Taxable Value Reductions</vt:lpstr>
      <vt:lpstr>Tax Dollars Shift</vt:lpstr>
      <vt:lpstr>'2003'!Print_Area</vt:lpstr>
      <vt:lpstr>'2004'!Print_Area</vt:lpstr>
      <vt:lpstr>'2006'!Print_Area</vt:lpstr>
      <vt:lpstr>'2008'!Print_Area</vt:lpstr>
      <vt:lpstr>'2009'!Print_Area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kellyliz</dc:creator>
  <cp:lastModifiedBy>Harvey Bissoo</cp:lastModifiedBy>
  <cp:lastPrinted>2013-04-11T14:29:57Z</cp:lastPrinted>
  <dcterms:created xsi:type="dcterms:W3CDTF">2011-12-13T15:03:21Z</dcterms:created>
  <dcterms:modified xsi:type="dcterms:W3CDTF">2024-05-09T15:10:25Z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</Properties>
</file>